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00" windowWidth="17496" windowHeight="9012"/>
  </bookViews>
  <sheets>
    <sheet name="Лист1" sheetId="1" r:id="rId1"/>
    <sheet name="Контролна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G43" i="2" l="1"/>
  <c r="F50" i="2"/>
  <c r="E50" i="2"/>
  <c r="D50" i="2"/>
  <c r="C50" i="2"/>
  <c r="B50" i="2"/>
  <c r="H49" i="2"/>
  <c r="G49" i="2"/>
  <c r="H48" i="2"/>
  <c r="G48" i="2"/>
  <c r="H47" i="2"/>
  <c r="G47" i="2"/>
  <c r="H46" i="2"/>
  <c r="G46" i="2"/>
  <c r="H45" i="2"/>
  <c r="G45" i="2"/>
  <c r="H44" i="2"/>
  <c r="G44" i="2"/>
  <c r="G50" i="2" s="1"/>
  <c r="G51" i="2" s="1"/>
  <c r="H43" i="2"/>
  <c r="B39" i="2"/>
  <c r="H50" i="2" l="1"/>
  <c r="H51" i="2" s="1"/>
  <c r="E67" i="1"/>
  <c r="H67" i="1"/>
  <c r="I67" i="1"/>
  <c r="N67" i="1"/>
  <c r="O67" i="1"/>
  <c r="P67" i="1"/>
  <c r="Q67" i="1"/>
  <c r="R67" i="1"/>
  <c r="S67" i="1"/>
  <c r="T67" i="1"/>
  <c r="U67" i="1"/>
  <c r="I373" i="1"/>
  <c r="H373" i="1"/>
  <c r="F62" i="2"/>
  <c r="E62" i="2"/>
  <c r="D62" i="2"/>
  <c r="C62" i="2"/>
  <c r="B62" i="2"/>
  <c r="G61" i="2"/>
  <c r="G62" i="2"/>
  <c r="G63" i="2" s="1"/>
  <c r="H54" i="2"/>
  <c r="G54" i="2"/>
  <c r="F39" i="2"/>
  <c r="E39" i="2"/>
  <c r="D39" i="2"/>
  <c r="C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9" i="2" l="1"/>
  <c r="H40" i="2" s="1"/>
  <c r="G39" i="2"/>
  <c r="G40" i="2" s="1"/>
  <c r="H62" i="2"/>
  <c r="H63" i="2" s="1"/>
  <c r="B28" i="2"/>
  <c r="H26" i="2"/>
  <c r="G26" i="2"/>
  <c r="H25" i="2"/>
  <c r="G25" i="2"/>
  <c r="F28" i="2"/>
  <c r="E28" i="2"/>
  <c r="D28" i="2"/>
  <c r="C28" i="2"/>
  <c r="H27" i="2"/>
  <c r="G27" i="2"/>
  <c r="H24" i="2"/>
  <c r="G24" i="2"/>
  <c r="H23" i="2"/>
  <c r="G23" i="2"/>
  <c r="H22" i="2"/>
  <c r="G22" i="2"/>
  <c r="G28" i="2" s="1"/>
  <c r="G29" i="2" s="1"/>
  <c r="H21" i="2"/>
  <c r="G21" i="2"/>
  <c r="I69" i="1"/>
  <c r="G69" i="1"/>
  <c r="H69" i="1"/>
  <c r="E69" i="1"/>
  <c r="H18" i="2"/>
  <c r="H17" i="2"/>
  <c r="B17" i="2"/>
  <c r="C17" i="2"/>
  <c r="D17" i="2"/>
  <c r="E17" i="2"/>
  <c r="F17" i="2"/>
  <c r="G18" i="2"/>
  <c r="G17" i="2"/>
  <c r="H16" i="2"/>
  <c r="G16" i="2"/>
  <c r="H15" i="2"/>
  <c r="G15" i="2"/>
  <c r="H12" i="2"/>
  <c r="G12" i="2"/>
  <c r="I5" i="1"/>
  <c r="H5" i="1"/>
  <c r="I68" i="1"/>
  <c r="H68" i="1"/>
  <c r="E68" i="1"/>
  <c r="H14" i="2"/>
  <c r="G14" i="2"/>
  <c r="H13" i="2"/>
  <c r="G13" i="2"/>
  <c r="F8" i="2"/>
  <c r="E8" i="2"/>
  <c r="D8" i="2"/>
  <c r="C8" i="2"/>
  <c r="B8" i="2"/>
  <c r="H7" i="2"/>
  <c r="G7" i="2"/>
  <c r="H6" i="2"/>
  <c r="H8" i="2" s="1"/>
  <c r="G6" i="2"/>
  <c r="G8" i="2" s="1"/>
  <c r="H5" i="2"/>
  <c r="G5" i="2"/>
  <c r="H28" i="2" l="1"/>
  <c r="H29" i="2" s="1"/>
  <c r="G9" i="2"/>
  <c r="H9" i="2"/>
  <c r="I51" i="1" l="1"/>
  <c r="H51" i="1"/>
  <c r="I11" i="1"/>
  <c r="S6" i="1"/>
  <c r="R6" i="1"/>
  <c r="E5" i="1"/>
  <c r="J264" i="1" l="1"/>
  <c r="K264" i="1"/>
  <c r="J265" i="1"/>
  <c r="K265" i="1"/>
  <c r="E263" i="1"/>
  <c r="E266" i="1"/>
  <c r="E267" i="1"/>
  <c r="E268" i="1"/>
  <c r="E269" i="1"/>
  <c r="H269" i="1"/>
  <c r="I269" i="1"/>
  <c r="E270" i="1"/>
  <c r="H270" i="1"/>
  <c r="I270" i="1"/>
  <c r="E271" i="1"/>
  <c r="H271" i="1"/>
  <c r="I271" i="1"/>
  <c r="E272" i="1"/>
  <c r="H272" i="1"/>
  <c r="I272" i="1"/>
  <c r="E273" i="1"/>
  <c r="H273" i="1"/>
  <c r="I273" i="1"/>
  <c r="E2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74" i="1"/>
  <c r="E149" i="1" l="1"/>
  <c r="E373" i="1"/>
  <c r="N377" i="1" l="1"/>
  <c r="O377" i="1"/>
  <c r="P377" i="1"/>
  <c r="Q377" i="1"/>
  <c r="R377" i="1"/>
  <c r="S377" i="1"/>
  <c r="T377" i="1"/>
  <c r="U377" i="1"/>
  <c r="J432" i="1"/>
  <c r="I377" i="1"/>
  <c r="K392" i="1"/>
  <c r="H377" i="1"/>
  <c r="H376" i="1"/>
  <c r="J393" i="1"/>
  <c r="L393" i="1" s="1"/>
  <c r="K393" i="1"/>
  <c r="M393" i="1" s="1"/>
  <c r="J489" i="1"/>
  <c r="K489" i="1"/>
  <c r="M489" i="1" s="1"/>
  <c r="L489" i="1"/>
  <c r="J473" i="1"/>
  <c r="L473" i="1" s="1"/>
  <c r="K473" i="1"/>
  <c r="M473" i="1" s="1"/>
  <c r="J457" i="1"/>
  <c r="L457" i="1" s="1"/>
  <c r="K457" i="1"/>
  <c r="J441" i="1"/>
  <c r="L441" i="1" s="1"/>
  <c r="K441" i="1"/>
  <c r="M441" i="1" s="1"/>
  <c r="J425" i="1"/>
  <c r="L425" i="1" s="1"/>
  <c r="K425" i="1"/>
  <c r="J409" i="1"/>
  <c r="K409" i="1"/>
  <c r="M409" i="1" s="1"/>
  <c r="J475" i="1"/>
  <c r="K475" i="1"/>
  <c r="J459" i="1"/>
  <c r="K459" i="1"/>
  <c r="K427" i="1"/>
  <c r="J427" i="1"/>
  <c r="K411" i="1"/>
  <c r="J411" i="1"/>
  <c r="J377" i="1" l="1"/>
  <c r="K377" i="1"/>
  <c r="M457" i="1"/>
  <c r="M425" i="1"/>
  <c r="L409" i="1"/>
  <c r="L377" i="1" s="1"/>
  <c r="M377" i="1" l="1"/>
  <c r="N265" i="1"/>
  <c r="O265" i="1"/>
  <c r="P265" i="1"/>
  <c r="Q265" i="1"/>
  <c r="R265" i="1"/>
  <c r="S265" i="1"/>
  <c r="T265" i="1"/>
  <c r="U265" i="1"/>
  <c r="M361" i="1"/>
  <c r="L361" i="1"/>
  <c r="M329" i="1"/>
  <c r="L329" i="1"/>
  <c r="L313" i="1"/>
  <c r="M313" i="1"/>
  <c r="L345" i="1"/>
  <c r="M345" i="1"/>
  <c r="M297" i="1"/>
  <c r="L297" i="1"/>
  <c r="L281" i="1"/>
  <c r="M281" i="1"/>
  <c r="J314" i="1"/>
  <c r="K314" i="1"/>
  <c r="E261" i="1"/>
  <c r="L265" i="1" l="1"/>
  <c r="M265" i="1"/>
  <c r="L169" i="1" l="1"/>
  <c r="K169" i="1"/>
  <c r="M169" i="1" s="1"/>
  <c r="K168" i="1"/>
  <c r="E153" i="1"/>
  <c r="L185" i="1"/>
  <c r="M185" i="1"/>
  <c r="L217" i="1"/>
  <c r="M217" i="1"/>
  <c r="L233" i="1"/>
  <c r="M233" i="1"/>
  <c r="L249" i="1"/>
  <c r="K249" i="1"/>
  <c r="L201" i="1"/>
  <c r="M201" i="1"/>
  <c r="I153" i="1"/>
  <c r="N153" i="1"/>
  <c r="O153" i="1"/>
  <c r="P153" i="1"/>
  <c r="Q153" i="1"/>
  <c r="R153" i="1"/>
  <c r="S153" i="1"/>
  <c r="T153" i="1"/>
  <c r="U153" i="1"/>
  <c r="E151" i="1"/>
  <c r="E152" i="1"/>
  <c r="E154" i="1"/>
  <c r="E155" i="1"/>
  <c r="E156" i="1"/>
  <c r="E157" i="1"/>
  <c r="E158" i="1"/>
  <c r="E159" i="1"/>
  <c r="E160" i="1"/>
  <c r="E161" i="1"/>
  <c r="E162" i="1"/>
  <c r="E150" i="1"/>
  <c r="J56" i="1"/>
  <c r="L56" i="1" s="1"/>
  <c r="K56" i="1"/>
  <c r="M56" i="1" s="1"/>
  <c r="J153" i="1" l="1"/>
  <c r="K153" i="1"/>
  <c r="M249" i="1"/>
  <c r="M153" i="1" s="1"/>
  <c r="L153" i="1"/>
  <c r="E8" i="1" l="1"/>
  <c r="E9" i="1"/>
  <c r="P9" i="1"/>
  <c r="Q9" i="1"/>
  <c r="R9" i="1"/>
  <c r="S9" i="1"/>
  <c r="T9" i="1"/>
  <c r="U9" i="1"/>
  <c r="N9" i="1"/>
  <c r="O9" i="1"/>
  <c r="H9" i="1"/>
  <c r="I9" i="1"/>
  <c r="L25" i="1"/>
  <c r="M25" i="1"/>
  <c r="L41" i="1"/>
  <c r="M41" i="1"/>
  <c r="N73" i="1"/>
  <c r="O73" i="1"/>
  <c r="P73" i="1"/>
  <c r="Q73" i="1"/>
  <c r="R73" i="1"/>
  <c r="S73" i="1"/>
  <c r="T73" i="1"/>
  <c r="U73" i="1"/>
  <c r="L105" i="1"/>
  <c r="M105" i="1"/>
  <c r="L137" i="1"/>
  <c r="M137" i="1"/>
  <c r="L121" i="1"/>
  <c r="M121" i="1"/>
  <c r="L89" i="1"/>
  <c r="M89" i="1"/>
  <c r="M73" i="1" l="1"/>
  <c r="I499" i="1"/>
  <c r="N499" i="1"/>
  <c r="O499" i="1"/>
  <c r="P499" i="1"/>
  <c r="Q499" i="1"/>
  <c r="R499" i="1"/>
  <c r="S499" i="1"/>
  <c r="T499" i="1"/>
  <c r="U499" i="1"/>
  <c r="I483" i="1"/>
  <c r="N483" i="1"/>
  <c r="O483" i="1"/>
  <c r="P483" i="1"/>
  <c r="Q483" i="1"/>
  <c r="R483" i="1"/>
  <c r="S483" i="1"/>
  <c r="T483" i="1"/>
  <c r="U483" i="1"/>
  <c r="I467" i="1"/>
  <c r="N467" i="1"/>
  <c r="O467" i="1"/>
  <c r="P467" i="1"/>
  <c r="Q467" i="1"/>
  <c r="R467" i="1"/>
  <c r="S467" i="1"/>
  <c r="T467" i="1"/>
  <c r="U467" i="1"/>
  <c r="N451" i="1"/>
  <c r="O451" i="1"/>
  <c r="P451" i="1"/>
  <c r="Q451" i="1"/>
  <c r="R451" i="1"/>
  <c r="S451" i="1"/>
  <c r="T451" i="1"/>
  <c r="U451" i="1"/>
  <c r="I435" i="1"/>
  <c r="N435" i="1"/>
  <c r="O435" i="1"/>
  <c r="P435" i="1"/>
  <c r="Q435" i="1"/>
  <c r="R435" i="1"/>
  <c r="S435" i="1"/>
  <c r="T435" i="1"/>
  <c r="U435" i="1"/>
  <c r="I371" i="1"/>
  <c r="N371" i="1"/>
  <c r="O371" i="1"/>
  <c r="P371" i="1"/>
  <c r="Q371" i="1"/>
  <c r="R371" i="1"/>
  <c r="S371" i="1"/>
  <c r="T371" i="1"/>
  <c r="U371" i="1"/>
  <c r="I355" i="1"/>
  <c r="N355" i="1"/>
  <c r="O355" i="1"/>
  <c r="P355" i="1"/>
  <c r="Q355" i="1"/>
  <c r="R355" i="1"/>
  <c r="S355" i="1"/>
  <c r="T355" i="1"/>
  <c r="U355" i="1"/>
  <c r="I339" i="1"/>
  <c r="N339" i="1"/>
  <c r="O339" i="1"/>
  <c r="P339" i="1"/>
  <c r="Q339" i="1"/>
  <c r="R339" i="1"/>
  <c r="S339" i="1"/>
  <c r="T339" i="1"/>
  <c r="U339" i="1"/>
  <c r="I323" i="1"/>
  <c r="N323" i="1"/>
  <c r="O323" i="1"/>
  <c r="P323" i="1"/>
  <c r="Q323" i="1"/>
  <c r="R323" i="1"/>
  <c r="S323" i="1"/>
  <c r="T323" i="1"/>
  <c r="U323" i="1"/>
  <c r="I259" i="1"/>
  <c r="N259" i="1"/>
  <c r="O259" i="1"/>
  <c r="P259" i="1"/>
  <c r="Q259" i="1"/>
  <c r="R259" i="1"/>
  <c r="S259" i="1"/>
  <c r="T259" i="1"/>
  <c r="U259" i="1"/>
  <c r="I243" i="1"/>
  <c r="N243" i="1"/>
  <c r="O243" i="1"/>
  <c r="P243" i="1"/>
  <c r="Q243" i="1"/>
  <c r="R243" i="1"/>
  <c r="S243" i="1"/>
  <c r="T243" i="1"/>
  <c r="U243" i="1"/>
  <c r="I227" i="1"/>
  <c r="N227" i="1"/>
  <c r="O227" i="1"/>
  <c r="P227" i="1"/>
  <c r="Q227" i="1"/>
  <c r="R227" i="1"/>
  <c r="S227" i="1"/>
  <c r="T227" i="1"/>
  <c r="U227" i="1"/>
  <c r="I211" i="1"/>
  <c r="N211" i="1"/>
  <c r="O211" i="1"/>
  <c r="P211" i="1"/>
  <c r="Q211" i="1"/>
  <c r="R211" i="1"/>
  <c r="S211" i="1"/>
  <c r="T211" i="1"/>
  <c r="U211" i="1"/>
  <c r="I147" i="1"/>
  <c r="N147" i="1"/>
  <c r="O147" i="1"/>
  <c r="P147" i="1"/>
  <c r="Q147" i="1"/>
  <c r="R147" i="1"/>
  <c r="S147" i="1"/>
  <c r="T147" i="1"/>
  <c r="U147" i="1"/>
  <c r="I131" i="1"/>
  <c r="N131" i="1"/>
  <c r="O131" i="1"/>
  <c r="P131" i="1"/>
  <c r="Q131" i="1"/>
  <c r="R131" i="1"/>
  <c r="S131" i="1"/>
  <c r="T131" i="1"/>
  <c r="U131" i="1"/>
  <c r="P264" i="1"/>
  <c r="H375" i="1"/>
  <c r="I375" i="1"/>
  <c r="N375" i="1"/>
  <c r="O375" i="1"/>
  <c r="P375" i="1"/>
  <c r="Q375" i="1"/>
  <c r="R375" i="1"/>
  <c r="S375" i="1"/>
  <c r="T375" i="1"/>
  <c r="U375" i="1"/>
  <c r="N376" i="1"/>
  <c r="O376" i="1"/>
  <c r="P376" i="1"/>
  <c r="Q376" i="1"/>
  <c r="R376" i="1"/>
  <c r="S376" i="1"/>
  <c r="T376" i="1"/>
  <c r="U376" i="1"/>
  <c r="H378" i="1"/>
  <c r="I378" i="1"/>
  <c r="N378" i="1"/>
  <c r="O378" i="1"/>
  <c r="P378" i="1"/>
  <c r="Q378" i="1"/>
  <c r="R378" i="1"/>
  <c r="S378" i="1"/>
  <c r="T378" i="1"/>
  <c r="U378" i="1"/>
  <c r="H379" i="1"/>
  <c r="I379" i="1"/>
  <c r="N379" i="1"/>
  <c r="O379" i="1"/>
  <c r="P379" i="1"/>
  <c r="Q379" i="1"/>
  <c r="R379" i="1"/>
  <c r="S379" i="1"/>
  <c r="T379" i="1"/>
  <c r="U379" i="1"/>
  <c r="H380" i="1"/>
  <c r="I380" i="1"/>
  <c r="N380" i="1"/>
  <c r="O380" i="1"/>
  <c r="P380" i="1"/>
  <c r="Q380" i="1"/>
  <c r="R380" i="1"/>
  <c r="S380" i="1"/>
  <c r="T380" i="1"/>
  <c r="U380" i="1"/>
  <c r="H381" i="1"/>
  <c r="I381" i="1"/>
  <c r="N381" i="1"/>
  <c r="O381" i="1"/>
  <c r="P381" i="1"/>
  <c r="Q381" i="1"/>
  <c r="R381" i="1"/>
  <c r="S381" i="1"/>
  <c r="T381" i="1"/>
  <c r="U381" i="1"/>
  <c r="H382" i="1"/>
  <c r="I382" i="1"/>
  <c r="N382" i="1"/>
  <c r="O382" i="1"/>
  <c r="P382" i="1"/>
  <c r="Q382" i="1"/>
  <c r="R382" i="1"/>
  <c r="S382" i="1"/>
  <c r="T382" i="1"/>
  <c r="U382" i="1"/>
  <c r="H383" i="1"/>
  <c r="I383" i="1"/>
  <c r="N383" i="1"/>
  <c r="O383" i="1"/>
  <c r="P383" i="1"/>
  <c r="Q383" i="1"/>
  <c r="R383" i="1"/>
  <c r="S383" i="1"/>
  <c r="T383" i="1"/>
  <c r="U383" i="1"/>
  <c r="H384" i="1"/>
  <c r="I384" i="1"/>
  <c r="N384" i="1"/>
  <c r="O384" i="1"/>
  <c r="P384" i="1"/>
  <c r="Q384" i="1"/>
  <c r="R384" i="1"/>
  <c r="S384" i="1"/>
  <c r="T384" i="1"/>
  <c r="U384" i="1"/>
  <c r="N385" i="1"/>
  <c r="O385" i="1"/>
  <c r="P385" i="1"/>
  <c r="Q385" i="1"/>
  <c r="R385" i="1"/>
  <c r="S385" i="1"/>
  <c r="T385" i="1"/>
  <c r="U385" i="1"/>
  <c r="N386" i="1"/>
  <c r="O386" i="1"/>
  <c r="P386" i="1"/>
  <c r="Q386" i="1"/>
  <c r="R386" i="1"/>
  <c r="S386" i="1"/>
  <c r="T386" i="1"/>
  <c r="U386" i="1"/>
  <c r="I374" i="1"/>
  <c r="N374" i="1"/>
  <c r="O374" i="1"/>
  <c r="P374" i="1"/>
  <c r="Q374" i="1"/>
  <c r="T374" i="1"/>
  <c r="U374" i="1"/>
  <c r="H374" i="1"/>
  <c r="H499" i="1"/>
  <c r="E499" i="1"/>
  <c r="E500" i="1" s="1"/>
  <c r="K498" i="1"/>
  <c r="M498" i="1" s="1"/>
  <c r="J498" i="1"/>
  <c r="L498" i="1" s="1"/>
  <c r="K497" i="1"/>
  <c r="M497" i="1" s="1"/>
  <c r="J497" i="1"/>
  <c r="L497" i="1" s="1"/>
  <c r="K496" i="1"/>
  <c r="M496" i="1" s="1"/>
  <c r="J496" i="1"/>
  <c r="L496" i="1" s="1"/>
  <c r="K495" i="1"/>
  <c r="M495" i="1" s="1"/>
  <c r="J495" i="1"/>
  <c r="L495" i="1" s="1"/>
  <c r="K494" i="1"/>
  <c r="M494" i="1" s="1"/>
  <c r="J494" i="1"/>
  <c r="L494" i="1" s="1"/>
  <c r="K493" i="1"/>
  <c r="M493" i="1" s="1"/>
  <c r="J493" i="1"/>
  <c r="L493" i="1" s="1"/>
  <c r="K492" i="1"/>
  <c r="M492" i="1" s="1"/>
  <c r="J492" i="1"/>
  <c r="L492" i="1" s="1"/>
  <c r="K491" i="1"/>
  <c r="M491" i="1" s="1"/>
  <c r="J491" i="1"/>
  <c r="L491" i="1" s="1"/>
  <c r="K490" i="1"/>
  <c r="M490" i="1" s="1"/>
  <c r="J490" i="1"/>
  <c r="L490" i="1" s="1"/>
  <c r="K488" i="1"/>
  <c r="M488" i="1" s="1"/>
  <c r="J488" i="1"/>
  <c r="L488" i="1" s="1"/>
  <c r="K487" i="1"/>
  <c r="M487" i="1" s="1"/>
  <c r="J487" i="1"/>
  <c r="L487" i="1" s="1"/>
  <c r="K486" i="1"/>
  <c r="M486" i="1" s="1"/>
  <c r="J486" i="1"/>
  <c r="L486" i="1" s="1"/>
  <c r="H483" i="1"/>
  <c r="E483" i="1"/>
  <c r="E484" i="1" s="1"/>
  <c r="K482" i="1"/>
  <c r="M482" i="1" s="1"/>
  <c r="J482" i="1"/>
  <c r="L482" i="1" s="1"/>
  <c r="K481" i="1"/>
  <c r="M481" i="1" s="1"/>
  <c r="J481" i="1"/>
  <c r="L481" i="1" s="1"/>
  <c r="K480" i="1"/>
  <c r="M480" i="1" s="1"/>
  <c r="J480" i="1"/>
  <c r="L480" i="1" s="1"/>
  <c r="K479" i="1"/>
  <c r="M479" i="1" s="1"/>
  <c r="J479" i="1"/>
  <c r="L479" i="1" s="1"/>
  <c r="K478" i="1"/>
  <c r="M478" i="1" s="1"/>
  <c r="J478" i="1"/>
  <c r="L478" i="1" s="1"/>
  <c r="K477" i="1"/>
  <c r="M477" i="1" s="1"/>
  <c r="J477" i="1"/>
  <c r="L477" i="1" s="1"/>
  <c r="K476" i="1"/>
  <c r="M476" i="1" s="1"/>
  <c r="J476" i="1"/>
  <c r="L476" i="1" s="1"/>
  <c r="M475" i="1"/>
  <c r="L475" i="1"/>
  <c r="K474" i="1"/>
  <c r="M474" i="1" s="1"/>
  <c r="J474" i="1"/>
  <c r="L474" i="1" s="1"/>
  <c r="K472" i="1"/>
  <c r="M472" i="1" s="1"/>
  <c r="J472" i="1"/>
  <c r="L472" i="1" s="1"/>
  <c r="K471" i="1"/>
  <c r="M471" i="1" s="1"/>
  <c r="J471" i="1"/>
  <c r="L471" i="1" s="1"/>
  <c r="K470" i="1"/>
  <c r="J470" i="1"/>
  <c r="H467" i="1"/>
  <c r="E467" i="1"/>
  <c r="E468" i="1" s="1"/>
  <c r="K466" i="1"/>
  <c r="M466" i="1" s="1"/>
  <c r="J466" i="1"/>
  <c r="L466" i="1" s="1"/>
  <c r="K465" i="1"/>
  <c r="M465" i="1" s="1"/>
  <c r="J465" i="1"/>
  <c r="L465" i="1" s="1"/>
  <c r="K464" i="1"/>
  <c r="M464" i="1" s="1"/>
  <c r="J464" i="1"/>
  <c r="L464" i="1" s="1"/>
  <c r="K463" i="1"/>
  <c r="M463" i="1" s="1"/>
  <c r="J463" i="1"/>
  <c r="L463" i="1" s="1"/>
  <c r="K462" i="1"/>
  <c r="M462" i="1" s="1"/>
  <c r="J462" i="1"/>
  <c r="L462" i="1" s="1"/>
  <c r="K461" i="1"/>
  <c r="M461" i="1" s="1"/>
  <c r="J461" i="1"/>
  <c r="L461" i="1" s="1"/>
  <c r="K460" i="1"/>
  <c r="M460" i="1" s="1"/>
  <c r="J460" i="1"/>
  <c r="L460" i="1" s="1"/>
  <c r="M459" i="1"/>
  <c r="L459" i="1"/>
  <c r="K458" i="1"/>
  <c r="M458" i="1" s="1"/>
  <c r="J458" i="1"/>
  <c r="L458" i="1" s="1"/>
  <c r="K456" i="1"/>
  <c r="M456" i="1" s="1"/>
  <c r="J456" i="1"/>
  <c r="L456" i="1" s="1"/>
  <c r="K455" i="1"/>
  <c r="M455" i="1" s="1"/>
  <c r="J455" i="1"/>
  <c r="L455" i="1" s="1"/>
  <c r="K454" i="1"/>
  <c r="M454" i="1" s="1"/>
  <c r="J454" i="1"/>
  <c r="H451" i="1"/>
  <c r="E451" i="1"/>
  <c r="E452" i="1" s="1"/>
  <c r="K450" i="1"/>
  <c r="M450" i="1" s="1"/>
  <c r="J450" i="1"/>
  <c r="L450" i="1" s="1"/>
  <c r="K449" i="1"/>
  <c r="M449" i="1" s="1"/>
  <c r="J449" i="1"/>
  <c r="L449" i="1" s="1"/>
  <c r="K448" i="1"/>
  <c r="M448" i="1" s="1"/>
  <c r="J448" i="1"/>
  <c r="L448" i="1" s="1"/>
  <c r="K447" i="1"/>
  <c r="M447" i="1" s="1"/>
  <c r="J447" i="1"/>
  <c r="L447" i="1" s="1"/>
  <c r="K446" i="1"/>
  <c r="M446" i="1" s="1"/>
  <c r="J446" i="1"/>
  <c r="L446" i="1" s="1"/>
  <c r="K445" i="1"/>
  <c r="M445" i="1" s="1"/>
  <c r="J445" i="1"/>
  <c r="L445" i="1" s="1"/>
  <c r="K444" i="1"/>
  <c r="M444" i="1" s="1"/>
  <c r="J444" i="1"/>
  <c r="L444" i="1" s="1"/>
  <c r="K443" i="1"/>
  <c r="M443" i="1" s="1"/>
  <c r="J443" i="1"/>
  <c r="L443" i="1" s="1"/>
  <c r="K442" i="1"/>
  <c r="M442" i="1" s="1"/>
  <c r="J442" i="1"/>
  <c r="L442" i="1" s="1"/>
  <c r="K440" i="1"/>
  <c r="J440" i="1"/>
  <c r="L440" i="1" s="1"/>
  <c r="K439" i="1"/>
  <c r="M439" i="1" s="1"/>
  <c r="I376" i="1" s="1"/>
  <c r="J439" i="1"/>
  <c r="L439" i="1" s="1"/>
  <c r="K438" i="1"/>
  <c r="J438" i="1"/>
  <c r="H435" i="1"/>
  <c r="E435" i="1"/>
  <c r="E436" i="1" s="1"/>
  <c r="K434" i="1"/>
  <c r="M434" i="1" s="1"/>
  <c r="J434" i="1"/>
  <c r="L434" i="1" s="1"/>
  <c r="K433" i="1"/>
  <c r="M433" i="1" s="1"/>
  <c r="J433" i="1"/>
  <c r="L433" i="1" s="1"/>
  <c r="K432" i="1"/>
  <c r="M432" i="1" s="1"/>
  <c r="L432" i="1"/>
  <c r="K431" i="1"/>
  <c r="M431" i="1" s="1"/>
  <c r="J431" i="1"/>
  <c r="L431" i="1" s="1"/>
  <c r="K430" i="1"/>
  <c r="M430" i="1" s="1"/>
  <c r="J430" i="1"/>
  <c r="L430" i="1" s="1"/>
  <c r="K429" i="1"/>
  <c r="M429" i="1" s="1"/>
  <c r="J429" i="1"/>
  <c r="L429" i="1" s="1"/>
  <c r="K428" i="1"/>
  <c r="M428" i="1" s="1"/>
  <c r="J428" i="1"/>
  <c r="L428" i="1" s="1"/>
  <c r="M427" i="1"/>
  <c r="L427" i="1"/>
  <c r="K426" i="1"/>
  <c r="M426" i="1" s="1"/>
  <c r="J426" i="1"/>
  <c r="L426" i="1" s="1"/>
  <c r="K424" i="1"/>
  <c r="M424" i="1" s="1"/>
  <c r="J424" i="1"/>
  <c r="L424" i="1" s="1"/>
  <c r="K423" i="1"/>
  <c r="M423" i="1" s="1"/>
  <c r="J423" i="1"/>
  <c r="L423" i="1" s="1"/>
  <c r="K422" i="1"/>
  <c r="J422" i="1"/>
  <c r="U419" i="1"/>
  <c r="T419" i="1"/>
  <c r="S419" i="1"/>
  <c r="R419" i="1"/>
  <c r="Q419" i="1"/>
  <c r="P419" i="1"/>
  <c r="O419" i="1"/>
  <c r="N419" i="1"/>
  <c r="I419" i="1"/>
  <c r="H419" i="1"/>
  <c r="E419" i="1"/>
  <c r="E420" i="1" s="1"/>
  <c r="K418" i="1"/>
  <c r="M418" i="1" s="1"/>
  <c r="J418" i="1"/>
  <c r="L418" i="1" s="1"/>
  <c r="K417" i="1"/>
  <c r="M417" i="1" s="1"/>
  <c r="J417" i="1"/>
  <c r="L417" i="1" s="1"/>
  <c r="K416" i="1"/>
  <c r="M416" i="1" s="1"/>
  <c r="J416" i="1"/>
  <c r="L416" i="1" s="1"/>
  <c r="K415" i="1"/>
  <c r="M415" i="1" s="1"/>
  <c r="J415" i="1"/>
  <c r="L415" i="1" s="1"/>
  <c r="K414" i="1"/>
  <c r="M414" i="1" s="1"/>
  <c r="J414" i="1"/>
  <c r="L414" i="1" s="1"/>
  <c r="K413" i="1"/>
  <c r="M413" i="1" s="1"/>
  <c r="J413" i="1"/>
  <c r="L413" i="1" s="1"/>
  <c r="K412" i="1"/>
  <c r="M412" i="1" s="1"/>
  <c r="J412" i="1"/>
  <c r="L412" i="1" s="1"/>
  <c r="M411" i="1"/>
  <c r="L411" i="1"/>
  <c r="K410" i="1"/>
  <c r="M410" i="1" s="1"/>
  <c r="J410" i="1"/>
  <c r="L410" i="1" s="1"/>
  <c r="K408" i="1"/>
  <c r="J408" i="1"/>
  <c r="L408" i="1" s="1"/>
  <c r="K407" i="1"/>
  <c r="M407" i="1" s="1"/>
  <c r="J407" i="1"/>
  <c r="L407" i="1" s="1"/>
  <c r="K406" i="1"/>
  <c r="M406" i="1" s="1"/>
  <c r="J406" i="1"/>
  <c r="U403" i="1"/>
  <c r="T403" i="1"/>
  <c r="S403" i="1"/>
  <c r="R403" i="1"/>
  <c r="Q403" i="1"/>
  <c r="P403" i="1"/>
  <c r="O403" i="1"/>
  <c r="N403" i="1"/>
  <c r="I403" i="1"/>
  <c r="H403" i="1"/>
  <c r="E403" i="1"/>
  <c r="E404" i="1" s="1"/>
  <c r="K402" i="1"/>
  <c r="M402" i="1" s="1"/>
  <c r="J402" i="1"/>
  <c r="L402" i="1" s="1"/>
  <c r="K401" i="1"/>
  <c r="M401" i="1" s="1"/>
  <c r="J401" i="1"/>
  <c r="L401" i="1" s="1"/>
  <c r="K400" i="1"/>
  <c r="M400" i="1" s="1"/>
  <c r="J400" i="1"/>
  <c r="L400" i="1" s="1"/>
  <c r="K399" i="1"/>
  <c r="M399" i="1" s="1"/>
  <c r="J399" i="1"/>
  <c r="L399" i="1" s="1"/>
  <c r="K398" i="1"/>
  <c r="M398" i="1" s="1"/>
  <c r="J398" i="1"/>
  <c r="L398" i="1" s="1"/>
  <c r="K397" i="1"/>
  <c r="M397" i="1" s="1"/>
  <c r="J397" i="1"/>
  <c r="K396" i="1"/>
  <c r="M396" i="1" s="1"/>
  <c r="J396" i="1"/>
  <c r="L396" i="1" s="1"/>
  <c r="K395" i="1"/>
  <c r="M395" i="1" s="1"/>
  <c r="J395" i="1"/>
  <c r="L395" i="1" s="1"/>
  <c r="K394" i="1"/>
  <c r="M394" i="1" s="1"/>
  <c r="J394" i="1"/>
  <c r="L394" i="1" s="1"/>
  <c r="M392" i="1"/>
  <c r="J392" i="1"/>
  <c r="K391" i="1"/>
  <c r="J391" i="1"/>
  <c r="K390" i="1"/>
  <c r="M390" i="1" s="1"/>
  <c r="J390" i="1"/>
  <c r="L390" i="1" s="1"/>
  <c r="N263" i="1"/>
  <c r="O263" i="1"/>
  <c r="P263" i="1"/>
  <c r="Q263" i="1"/>
  <c r="R263" i="1"/>
  <c r="S263" i="1"/>
  <c r="T263" i="1"/>
  <c r="U263" i="1"/>
  <c r="N264" i="1"/>
  <c r="O264" i="1"/>
  <c r="Q264" i="1"/>
  <c r="R264" i="1"/>
  <c r="S264" i="1"/>
  <c r="T264" i="1"/>
  <c r="U264" i="1"/>
  <c r="N266" i="1"/>
  <c r="O266" i="1"/>
  <c r="P266" i="1"/>
  <c r="Q266" i="1"/>
  <c r="R266" i="1"/>
  <c r="S266" i="1"/>
  <c r="T266" i="1"/>
  <c r="U266" i="1"/>
  <c r="N267" i="1"/>
  <c r="O267" i="1"/>
  <c r="P267" i="1"/>
  <c r="Q267" i="1"/>
  <c r="R267" i="1"/>
  <c r="S267" i="1"/>
  <c r="T267" i="1"/>
  <c r="U267" i="1"/>
  <c r="N268" i="1"/>
  <c r="O268" i="1"/>
  <c r="P268" i="1"/>
  <c r="Q268" i="1"/>
  <c r="R268" i="1"/>
  <c r="S268" i="1"/>
  <c r="T268" i="1"/>
  <c r="U268" i="1"/>
  <c r="N269" i="1"/>
  <c r="O269" i="1"/>
  <c r="P269" i="1"/>
  <c r="Q269" i="1"/>
  <c r="R269" i="1"/>
  <c r="S269" i="1"/>
  <c r="T269" i="1"/>
  <c r="U269" i="1"/>
  <c r="N270" i="1"/>
  <c r="O270" i="1"/>
  <c r="P270" i="1"/>
  <c r="Q270" i="1"/>
  <c r="R270" i="1"/>
  <c r="S270" i="1"/>
  <c r="T270" i="1"/>
  <c r="U270" i="1"/>
  <c r="N271" i="1"/>
  <c r="O271" i="1"/>
  <c r="P271" i="1"/>
  <c r="Q271" i="1"/>
  <c r="R271" i="1"/>
  <c r="S271" i="1"/>
  <c r="T271" i="1"/>
  <c r="U271" i="1"/>
  <c r="N272" i="1"/>
  <c r="O272" i="1"/>
  <c r="P272" i="1"/>
  <c r="Q272" i="1"/>
  <c r="R272" i="1"/>
  <c r="S272" i="1"/>
  <c r="T272" i="1"/>
  <c r="U272" i="1"/>
  <c r="N273" i="1"/>
  <c r="O273" i="1"/>
  <c r="P273" i="1"/>
  <c r="Q273" i="1"/>
  <c r="R273" i="1"/>
  <c r="S273" i="1"/>
  <c r="T273" i="1"/>
  <c r="U273" i="1"/>
  <c r="N274" i="1"/>
  <c r="O274" i="1"/>
  <c r="P274" i="1"/>
  <c r="Q274" i="1"/>
  <c r="R274" i="1"/>
  <c r="S274" i="1"/>
  <c r="T274" i="1"/>
  <c r="U274" i="1"/>
  <c r="N262" i="1"/>
  <c r="O262" i="1"/>
  <c r="P262" i="1"/>
  <c r="Q262" i="1"/>
  <c r="T262" i="1"/>
  <c r="U262" i="1"/>
  <c r="O150" i="1"/>
  <c r="P70" i="1"/>
  <c r="H151" i="1"/>
  <c r="I151" i="1"/>
  <c r="N151" i="1"/>
  <c r="O151" i="1"/>
  <c r="P151" i="1"/>
  <c r="Q151" i="1"/>
  <c r="R151" i="1"/>
  <c r="S151" i="1"/>
  <c r="T151" i="1"/>
  <c r="U151" i="1"/>
  <c r="I152" i="1"/>
  <c r="N152" i="1"/>
  <c r="O152" i="1"/>
  <c r="P152" i="1"/>
  <c r="Q152" i="1"/>
  <c r="R152" i="1"/>
  <c r="S152" i="1"/>
  <c r="T152" i="1"/>
  <c r="U152" i="1"/>
  <c r="H154" i="1"/>
  <c r="I154" i="1"/>
  <c r="N154" i="1"/>
  <c r="O154" i="1"/>
  <c r="P154" i="1"/>
  <c r="Q154" i="1"/>
  <c r="R154" i="1"/>
  <c r="S154" i="1"/>
  <c r="T154" i="1"/>
  <c r="U154" i="1"/>
  <c r="H155" i="1"/>
  <c r="I155" i="1"/>
  <c r="N155" i="1"/>
  <c r="O155" i="1"/>
  <c r="P155" i="1"/>
  <c r="Q155" i="1"/>
  <c r="R155" i="1"/>
  <c r="S155" i="1"/>
  <c r="T155" i="1"/>
  <c r="U155" i="1"/>
  <c r="H156" i="1"/>
  <c r="I156" i="1"/>
  <c r="N156" i="1"/>
  <c r="O156" i="1"/>
  <c r="P156" i="1"/>
  <c r="Q156" i="1"/>
  <c r="R156" i="1"/>
  <c r="S156" i="1"/>
  <c r="T156" i="1"/>
  <c r="U156" i="1"/>
  <c r="H157" i="1"/>
  <c r="I157" i="1"/>
  <c r="N157" i="1"/>
  <c r="O157" i="1"/>
  <c r="P157" i="1"/>
  <c r="Q157" i="1"/>
  <c r="R157" i="1"/>
  <c r="S157" i="1"/>
  <c r="T157" i="1"/>
  <c r="U157" i="1"/>
  <c r="H158" i="1"/>
  <c r="I158" i="1"/>
  <c r="N158" i="1"/>
  <c r="O158" i="1"/>
  <c r="P158" i="1"/>
  <c r="Q158" i="1"/>
  <c r="R158" i="1"/>
  <c r="S158" i="1"/>
  <c r="T158" i="1"/>
  <c r="U158" i="1"/>
  <c r="H159" i="1"/>
  <c r="I159" i="1"/>
  <c r="N159" i="1"/>
  <c r="O159" i="1"/>
  <c r="P159" i="1"/>
  <c r="Q159" i="1"/>
  <c r="R159" i="1"/>
  <c r="S159" i="1"/>
  <c r="T159" i="1"/>
  <c r="U159" i="1"/>
  <c r="H160" i="1"/>
  <c r="I160" i="1"/>
  <c r="N160" i="1"/>
  <c r="O160" i="1"/>
  <c r="P160" i="1"/>
  <c r="Q160" i="1"/>
  <c r="R160" i="1"/>
  <c r="S160" i="1"/>
  <c r="T160" i="1"/>
  <c r="U160" i="1"/>
  <c r="N161" i="1"/>
  <c r="O161" i="1"/>
  <c r="P161" i="1"/>
  <c r="Q161" i="1"/>
  <c r="R161" i="1"/>
  <c r="S161" i="1"/>
  <c r="T161" i="1"/>
  <c r="U161" i="1"/>
  <c r="N162" i="1"/>
  <c r="O162" i="1"/>
  <c r="P162" i="1"/>
  <c r="Q162" i="1"/>
  <c r="R162" i="1"/>
  <c r="S162" i="1"/>
  <c r="T162" i="1"/>
  <c r="U162" i="1"/>
  <c r="I150" i="1"/>
  <c r="N150" i="1"/>
  <c r="P150" i="1"/>
  <c r="T150" i="1"/>
  <c r="U150" i="1"/>
  <c r="H150" i="1"/>
  <c r="H371" i="1"/>
  <c r="E371" i="1"/>
  <c r="E372" i="1" s="1"/>
  <c r="K370" i="1"/>
  <c r="J370" i="1"/>
  <c r="K369" i="1"/>
  <c r="M369" i="1" s="1"/>
  <c r="J369" i="1"/>
  <c r="L369" i="1" s="1"/>
  <c r="K368" i="1"/>
  <c r="M368" i="1" s="1"/>
  <c r="J368" i="1"/>
  <c r="L368" i="1" s="1"/>
  <c r="K367" i="1"/>
  <c r="M367" i="1" s="1"/>
  <c r="J367" i="1"/>
  <c r="L367" i="1" s="1"/>
  <c r="K366" i="1"/>
  <c r="M366" i="1" s="1"/>
  <c r="J366" i="1"/>
  <c r="L366" i="1" s="1"/>
  <c r="K365" i="1"/>
  <c r="M365" i="1" s="1"/>
  <c r="J365" i="1"/>
  <c r="L365" i="1" s="1"/>
  <c r="K364" i="1"/>
  <c r="M364" i="1" s="1"/>
  <c r="J364" i="1"/>
  <c r="L364" i="1" s="1"/>
  <c r="K363" i="1"/>
  <c r="M363" i="1" s="1"/>
  <c r="J363" i="1"/>
  <c r="L363" i="1" s="1"/>
  <c r="K362" i="1"/>
  <c r="M362" i="1" s="1"/>
  <c r="J362" i="1"/>
  <c r="L362" i="1" s="1"/>
  <c r="M360" i="1"/>
  <c r="L360" i="1"/>
  <c r="K359" i="1"/>
  <c r="M359" i="1" s="1"/>
  <c r="J359" i="1"/>
  <c r="L359" i="1" s="1"/>
  <c r="K358" i="1"/>
  <c r="M358" i="1" s="1"/>
  <c r="J358" i="1"/>
  <c r="L358" i="1" s="1"/>
  <c r="H355" i="1"/>
  <c r="E355" i="1"/>
  <c r="E356" i="1" s="1"/>
  <c r="K354" i="1"/>
  <c r="J354" i="1"/>
  <c r="K353" i="1"/>
  <c r="M353" i="1" s="1"/>
  <c r="J353" i="1"/>
  <c r="L353" i="1" s="1"/>
  <c r="K352" i="1"/>
  <c r="M352" i="1" s="1"/>
  <c r="J352" i="1"/>
  <c r="L352" i="1" s="1"/>
  <c r="K351" i="1"/>
  <c r="M351" i="1" s="1"/>
  <c r="J351" i="1"/>
  <c r="L351" i="1" s="1"/>
  <c r="K350" i="1"/>
  <c r="M350" i="1" s="1"/>
  <c r="J350" i="1"/>
  <c r="L350" i="1" s="1"/>
  <c r="K349" i="1"/>
  <c r="M349" i="1" s="1"/>
  <c r="J349" i="1"/>
  <c r="L349" i="1" s="1"/>
  <c r="K348" i="1"/>
  <c r="M348" i="1" s="1"/>
  <c r="J348" i="1"/>
  <c r="L348" i="1" s="1"/>
  <c r="K347" i="1"/>
  <c r="M347" i="1" s="1"/>
  <c r="J347" i="1"/>
  <c r="L347" i="1" s="1"/>
  <c r="K346" i="1"/>
  <c r="M346" i="1" s="1"/>
  <c r="J346" i="1"/>
  <c r="L346" i="1" s="1"/>
  <c r="M344" i="1"/>
  <c r="L344" i="1"/>
  <c r="K343" i="1"/>
  <c r="M343" i="1" s="1"/>
  <c r="J343" i="1"/>
  <c r="L343" i="1" s="1"/>
  <c r="K342" i="1"/>
  <c r="M342" i="1" s="1"/>
  <c r="J342" i="1"/>
  <c r="H339" i="1"/>
  <c r="E339" i="1"/>
  <c r="E340" i="1" s="1"/>
  <c r="K338" i="1"/>
  <c r="J338" i="1"/>
  <c r="K337" i="1"/>
  <c r="M337" i="1" s="1"/>
  <c r="J337" i="1"/>
  <c r="L337" i="1" s="1"/>
  <c r="K336" i="1"/>
  <c r="M336" i="1" s="1"/>
  <c r="J336" i="1"/>
  <c r="L336" i="1" s="1"/>
  <c r="K335" i="1"/>
  <c r="M335" i="1" s="1"/>
  <c r="J335" i="1"/>
  <c r="L335" i="1" s="1"/>
  <c r="K334" i="1"/>
  <c r="M334" i="1" s="1"/>
  <c r="J334" i="1"/>
  <c r="L334" i="1" s="1"/>
  <c r="K333" i="1"/>
  <c r="M333" i="1" s="1"/>
  <c r="J333" i="1"/>
  <c r="L333" i="1" s="1"/>
  <c r="K332" i="1"/>
  <c r="M332" i="1" s="1"/>
  <c r="J332" i="1"/>
  <c r="L332" i="1" s="1"/>
  <c r="K331" i="1"/>
  <c r="M331" i="1" s="1"/>
  <c r="J331" i="1"/>
  <c r="L331" i="1" s="1"/>
  <c r="K330" i="1"/>
  <c r="M330" i="1" s="1"/>
  <c r="J330" i="1"/>
  <c r="L330" i="1" s="1"/>
  <c r="M328" i="1"/>
  <c r="L328" i="1"/>
  <c r="K327" i="1"/>
  <c r="M327" i="1" s="1"/>
  <c r="J327" i="1"/>
  <c r="L327" i="1" s="1"/>
  <c r="K326" i="1"/>
  <c r="M326" i="1" s="1"/>
  <c r="J326" i="1"/>
  <c r="H323" i="1"/>
  <c r="E323" i="1"/>
  <c r="E324" i="1" s="1"/>
  <c r="K322" i="1"/>
  <c r="J322" i="1"/>
  <c r="K321" i="1"/>
  <c r="M321" i="1" s="1"/>
  <c r="J321" i="1"/>
  <c r="L321" i="1" s="1"/>
  <c r="K320" i="1"/>
  <c r="M320" i="1" s="1"/>
  <c r="J320" i="1"/>
  <c r="L320" i="1" s="1"/>
  <c r="K319" i="1"/>
  <c r="M319" i="1" s="1"/>
  <c r="J319" i="1"/>
  <c r="L319" i="1" s="1"/>
  <c r="K318" i="1"/>
  <c r="M318" i="1" s="1"/>
  <c r="J318" i="1"/>
  <c r="L318" i="1" s="1"/>
  <c r="K317" i="1"/>
  <c r="M317" i="1" s="1"/>
  <c r="J317" i="1"/>
  <c r="L317" i="1" s="1"/>
  <c r="K316" i="1"/>
  <c r="M316" i="1" s="1"/>
  <c r="J316" i="1"/>
  <c r="L316" i="1" s="1"/>
  <c r="K315" i="1"/>
  <c r="M315" i="1" s="1"/>
  <c r="J315" i="1"/>
  <c r="L315" i="1" s="1"/>
  <c r="M314" i="1"/>
  <c r="L314" i="1"/>
  <c r="M312" i="1"/>
  <c r="L312" i="1"/>
  <c r="K311" i="1"/>
  <c r="M311" i="1" s="1"/>
  <c r="J311" i="1"/>
  <c r="L311" i="1" s="1"/>
  <c r="K310" i="1"/>
  <c r="J310" i="1"/>
  <c r="L310" i="1" s="1"/>
  <c r="U307" i="1"/>
  <c r="T307" i="1"/>
  <c r="S307" i="1"/>
  <c r="R307" i="1"/>
  <c r="Q307" i="1"/>
  <c r="I308" i="1" s="1"/>
  <c r="O307" i="1"/>
  <c r="N307" i="1"/>
  <c r="I307" i="1"/>
  <c r="H307" i="1"/>
  <c r="E307" i="1"/>
  <c r="E308" i="1" s="1"/>
  <c r="K306" i="1"/>
  <c r="J306" i="1"/>
  <c r="K305" i="1"/>
  <c r="M305" i="1" s="1"/>
  <c r="J305" i="1"/>
  <c r="L305" i="1" s="1"/>
  <c r="K304" i="1"/>
  <c r="M304" i="1" s="1"/>
  <c r="J304" i="1"/>
  <c r="L304" i="1" s="1"/>
  <c r="K303" i="1"/>
  <c r="M303" i="1" s="1"/>
  <c r="J303" i="1"/>
  <c r="L303" i="1" s="1"/>
  <c r="K302" i="1"/>
  <c r="M302" i="1" s="1"/>
  <c r="J302" i="1"/>
  <c r="L302" i="1" s="1"/>
  <c r="K301" i="1"/>
  <c r="M301" i="1" s="1"/>
  <c r="J301" i="1"/>
  <c r="L301" i="1" s="1"/>
  <c r="K300" i="1"/>
  <c r="M300" i="1" s="1"/>
  <c r="J300" i="1"/>
  <c r="L300" i="1" s="1"/>
  <c r="K299" i="1"/>
  <c r="M299" i="1" s="1"/>
  <c r="J299" i="1"/>
  <c r="L299" i="1" s="1"/>
  <c r="K298" i="1"/>
  <c r="M298" i="1" s="1"/>
  <c r="J298" i="1"/>
  <c r="L298" i="1" s="1"/>
  <c r="M296" i="1"/>
  <c r="L296" i="1"/>
  <c r="K295" i="1"/>
  <c r="M295" i="1" s="1"/>
  <c r="J295" i="1"/>
  <c r="L295" i="1" s="1"/>
  <c r="K294" i="1"/>
  <c r="M294" i="1" s="1"/>
  <c r="J294" i="1"/>
  <c r="U291" i="1"/>
  <c r="T291" i="1"/>
  <c r="S291" i="1"/>
  <c r="R291" i="1"/>
  <c r="Q291" i="1"/>
  <c r="P291" i="1"/>
  <c r="O291" i="1"/>
  <c r="N291" i="1"/>
  <c r="I291" i="1"/>
  <c r="H291" i="1"/>
  <c r="E291" i="1"/>
  <c r="E292" i="1" s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79" i="1"/>
  <c r="J279" i="1"/>
  <c r="K278" i="1"/>
  <c r="M278" i="1" s="1"/>
  <c r="J278" i="1"/>
  <c r="E262" i="1"/>
  <c r="E99" i="1"/>
  <c r="E100" i="1" s="1"/>
  <c r="E115" i="1"/>
  <c r="E116" i="1" s="1"/>
  <c r="E131" i="1"/>
  <c r="E132" i="1" s="1"/>
  <c r="E147" i="1"/>
  <c r="E148" i="1" s="1"/>
  <c r="I115" i="1"/>
  <c r="M136" i="1"/>
  <c r="L88" i="1"/>
  <c r="L104" i="1"/>
  <c r="L120" i="1"/>
  <c r="L136" i="1"/>
  <c r="M88" i="1"/>
  <c r="M104" i="1"/>
  <c r="M120" i="1"/>
  <c r="J135" i="1"/>
  <c r="L135" i="1" s="1"/>
  <c r="H259" i="1"/>
  <c r="E259" i="1"/>
  <c r="E260" i="1" s="1"/>
  <c r="K258" i="1"/>
  <c r="M258" i="1" s="1"/>
  <c r="J258" i="1"/>
  <c r="L258" i="1" s="1"/>
  <c r="K257" i="1"/>
  <c r="M257" i="1" s="1"/>
  <c r="J257" i="1"/>
  <c r="L257" i="1" s="1"/>
  <c r="K256" i="1"/>
  <c r="M256" i="1" s="1"/>
  <c r="J256" i="1"/>
  <c r="L256" i="1" s="1"/>
  <c r="K255" i="1"/>
  <c r="M255" i="1" s="1"/>
  <c r="J255" i="1"/>
  <c r="L255" i="1" s="1"/>
  <c r="K254" i="1"/>
  <c r="M254" i="1" s="1"/>
  <c r="J254" i="1"/>
  <c r="L254" i="1" s="1"/>
  <c r="K253" i="1"/>
  <c r="M253" i="1" s="1"/>
  <c r="J253" i="1"/>
  <c r="L253" i="1" s="1"/>
  <c r="K252" i="1"/>
  <c r="M252" i="1" s="1"/>
  <c r="J252" i="1"/>
  <c r="L252" i="1" s="1"/>
  <c r="K251" i="1"/>
  <c r="M251" i="1" s="1"/>
  <c r="J251" i="1"/>
  <c r="L251" i="1" s="1"/>
  <c r="K250" i="1"/>
  <c r="M250" i="1" s="1"/>
  <c r="J250" i="1"/>
  <c r="L250" i="1" s="1"/>
  <c r="K248" i="1"/>
  <c r="M248" i="1" s="1"/>
  <c r="L248" i="1"/>
  <c r="K247" i="1"/>
  <c r="M247" i="1" s="1"/>
  <c r="J247" i="1"/>
  <c r="L247" i="1" s="1"/>
  <c r="K246" i="1"/>
  <c r="M246" i="1" s="1"/>
  <c r="J246" i="1"/>
  <c r="L246" i="1" s="1"/>
  <c r="H243" i="1"/>
  <c r="E243" i="1"/>
  <c r="E244" i="1" s="1"/>
  <c r="K242" i="1"/>
  <c r="M242" i="1" s="1"/>
  <c r="J242" i="1"/>
  <c r="L242" i="1" s="1"/>
  <c r="K241" i="1"/>
  <c r="M241" i="1" s="1"/>
  <c r="J241" i="1"/>
  <c r="L241" i="1" s="1"/>
  <c r="K240" i="1"/>
  <c r="M240" i="1" s="1"/>
  <c r="J240" i="1"/>
  <c r="L240" i="1" s="1"/>
  <c r="K239" i="1"/>
  <c r="M239" i="1" s="1"/>
  <c r="J239" i="1"/>
  <c r="L239" i="1" s="1"/>
  <c r="K238" i="1"/>
  <c r="M238" i="1" s="1"/>
  <c r="J238" i="1"/>
  <c r="L238" i="1" s="1"/>
  <c r="K237" i="1"/>
  <c r="M237" i="1" s="1"/>
  <c r="J237" i="1"/>
  <c r="L237" i="1" s="1"/>
  <c r="K236" i="1"/>
  <c r="M236" i="1" s="1"/>
  <c r="J236" i="1"/>
  <c r="L236" i="1" s="1"/>
  <c r="K235" i="1"/>
  <c r="M235" i="1" s="1"/>
  <c r="J235" i="1"/>
  <c r="L235" i="1" s="1"/>
  <c r="K234" i="1"/>
  <c r="M234" i="1" s="1"/>
  <c r="J234" i="1"/>
  <c r="L234" i="1" s="1"/>
  <c r="M232" i="1"/>
  <c r="L232" i="1"/>
  <c r="K231" i="1"/>
  <c r="M231" i="1" s="1"/>
  <c r="J231" i="1"/>
  <c r="L231" i="1" s="1"/>
  <c r="K230" i="1"/>
  <c r="M230" i="1" s="1"/>
  <c r="J230" i="1"/>
  <c r="H227" i="1"/>
  <c r="E227" i="1"/>
  <c r="E228" i="1" s="1"/>
  <c r="K226" i="1"/>
  <c r="M226" i="1" s="1"/>
  <c r="J226" i="1"/>
  <c r="L226" i="1" s="1"/>
  <c r="K225" i="1"/>
  <c r="M225" i="1" s="1"/>
  <c r="J225" i="1"/>
  <c r="L225" i="1" s="1"/>
  <c r="K224" i="1"/>
  <c r="M224" i="1" s="1"/>
  <c r="J224" i="1"/>
  <c r="L224" i="1" s="1"/>
  <c r="K223" i="1"/>
  <c r="M223" i="1" s="1"/>
  <c r="J223" i="1"/>
  <c r="L223" i="1" s="1"/>
  <c r="K222" i="1"/>
  <c r="M222" i="1" s="1"/>
  <c r="J222" i="1"/>
  <c r="L222" i="1" s="1"/>
  <c r="K221" i="1"/>
  <c r="M221" i="1" s="1"/>
  <c r="J221" i="1"/>
  <c r="L221" i="1" s="1"/>
  <c r="K220" i="1"/>
  <c r="M220" i="1" s="1"/>
  <c r="J220" i="1"/>
  <c r="L220" i="1" s="1"/>
  <c r="K219" i="1"/>
  <c r="M219" i="1" s="1"/>
  <c r="J219" i="1"/>
  <c r="L219" i="1" s="1"/>
  <c r="K218" i="1"/>
  <c r="M218" i="1" s="1"/>
  <c r="J218" i="1"/>
  <c r="L218" i="1" s="1"/>
  <c r="M216" i="1"/>
  <c r="L216" i="1"/>
  <c r="K215" i="1"/>
  <c r="M215" i="1" s="1"/>
  <c r="J215" i="1"/>
  <c r="L215" i="1" s="1"/>
  <c r="K214" i="1"/>
  <c r="M214" i="1" s="1"/>
  <c r="J214" i="1"/>
  <c r="L214" i="1" s="1"/>
  <c r="H211" i="1"/>
  <c r="E211" i="1"/>
  <c r="E212" i="1" s="1"/>
  <c r="K210" i="1"/>
  <c r="M210" i="1" s="1"/>
  <c r="J210" i="1"/>
  <c r="L210" i="1" s="1"/>
  <c r="K209" i="1"/>
  <c r="M209" i="1" s="1"/>
  <c r="J209" i="1"/>
  <c r="L209" i="1" s="1"/>
  <c r="K208" i="1"/>
  <c r="M208" i="1" s="1"/>
  <c r="J208" i="1"/>
  <c r="L208" i="1" s="1"/>
  <c r="K207" i="1"/>
  <c r="M207" i="1" s="1"/>
  <c r="J207" i="1"/>
  <c r="L207" i="1" s="1"/>
  <c r="K206" i="1"/>
  <c r="M206" i="1" s="1"/>
  <c r="J206" i="1"/>
  <c r="L206" i="1" s="1"/>
  <c r="K205" i="1"/>
  <c r="M205" i="1" s="1"/>
  <c r="J205" i="1"/>
  <c r="L205" i="1" s="1"/>
  <c r="K204" i="1"/>
  <c r="M204" i="1" s="1"/>
  <c r="J204" i="1"/>
  <c r="L204" i="1" s="1"/>
  <c r="K203" i="1"/>
  <c r="M203" i="1" s="1"/>
  <c r="J203" i="1"/>
  <c r="L203" i="1" s="1"/>
  <c r="K202" i="1"/>
  <c r="M202" i="1" s="1"/>
  <c r="J202" i="1"/>
  <c r="L202" i="1" s="1"/>
  <c r="M200" i="1"/>
  <c r="L200" i="1"/>
  <c r="K199" i="1"/>
  <c r="M199" i="1" s="1"/>
  <c r="J199" i="1"/>
  <c r="L199" i="1" s="1"/>
  <c r="K198" i="1"/>
  <c r="M198" i="1" s="1"/>
  <c r="J198" i="1"/>
  <c r="U195" i="1"/>
  <c r="T195" i="1"/>
  <c r="S195" i="1"/>
  <c r="R195" i="1"/>
  <c r="Q195" i="1"/>
  <c r="P195" i="1"/>
  <c r="O195" i="1"/>
  <c r="N195" i="1"/>
  <c r="I195" i="1"/>
  <c r="H195" i="1"/>
  <c r="E195" i="1"/>
  <c r="E196" i="1" s="1"/>
  <c r="K194" i="1"/>
  <c r="M194" i="1" s="1"/>
  <c r="J194" i="1"/>
  <c r="L194" i="1" s="1"/>
  <c r="K193" i="1"/>
  <c r="M193" i="1" s="1"/>
  <c r="J193" i="1"/>
  <c r="L193" i="1" s="1"/>
  <c r="K192" i="1"/>
  <c r="M192" i="1" s="1"/>
  <c r="J192" i="1"/>
  <c r="L192" i="1" s="1"/>
  <c r="K191" i="1"/>
  <c r="M191" i="1" s="1"/>
  <c r="J191" i="1"/>
  <c r="L191" i="1" s="1"/>
  <c r="K190" i="1"/>
  <c r="M190" i="1" s="1"/>
  <c r="J190" i="1"/>
  <c r="L190" i="1" s="1"/>
  <c r="K189" i="1"/>
  <c r="M189" i="1" s="1"/>
  <c r="J189" i="1"/>
  <c r="L189" i="1" s="1"/>
  <c r="K188" i="1"/>
  <c r="M188" i="1" s="1"/>
  <c r="J188" i="1"/>
  <c r="L188" i="1" s="1"/>
  <c r="K187" i="1"/>
  <c r="M187" i="1" s="1"/>
  <c r="J187" i="1"/>
  <c r="L187" i="1" s="1"/>
  <c r="K186" i="1"/>
  <c r="M186" i="1" s="1"/>
  <c r="J186" i="1"/>
  <c r="L186" i="1" s="1"/>
  <c r="M184" i="1"/>
  <c r="L184" i="1"/>
  <c r="K183" i="1"/>
  <c r="M183" i="1" s="1"/>
  <c r="J183" i="1"/>
  <c r="L183" i="1" s="1"/>
  <c r="K182" i="1"/>
  <c r="J182" i="1"/>
  <c r="U179" i="1"/>
  <c r="T179" i="1"/>
  <c r="S179" i="1"/>
  <c r="R179" i="1"/>
  <c r="Q179" i="1"/>
  <c r="P179" i="1"/>
  <c r="O179" i="1"/>
  <c r="N179" i="1"/>
  <c r="I179" i="1"/>
  <c r="H179" i="1"/>
  <c r="E179" i="1"/>
  <c r="E180" i="1" s="1"/>
  <c r="K178" i="1"/>
  <c r="M178" i="1" s="1"/>
  <c r="J178" i="1"/>
  <c r="K177" i="1"/>
  <c r="M177" i="1" s="1"/>
  <c r="J177" i="1"/>
  <c r="K176" i="1"/>
  <c r="M176" i="1" s="1"/>
  <c r="J176" i="1"/>
  <c r="K175" i="1"/>
  <c r="M175" i="1" s="1"/>
  <c r="J175" i="1"/>
  <c r="K174" i="1"/>
  <c r="J174" i="1"/>
  <c r="K173" i="1"/>
  <c r="M173" i="1" s="1"/>
  <c r="J173" i="1"/>
  <c r="K172" i="1"/>
  <c r="J172" i="1"/>
  <c r="K171" i="1"/>
  <c r="M171" i="1" s="1"/>
  <c r="J171" i="1"/>
  <c r="K170" i="1"/>
  <c r="J170" i="1"/>
  <c r="M168" i="1"/>
  <c r="L168" i="1"/>
  <c r="K167" i="1"/>
  <c r="J167" i="1"/>
  <c r="K166" i="1"/>
  <c r="J166" i="1"/>
  <c r="J86" i="1"/>
  <c r="N70" i="1"/>
  <c r="O70" i="1"/>
  <c r="Q70" i="1"/>
  <c r="T70" i="1"/>
  <c r="U70" i="1"/>
  <c r="N71" i="1"/>
  <c r="O71" i="1"/>
  <c r="P71" i="1"/>
  <c r="Q71" i="1"/>
  <c r="R71" i="1"/>
  <c r="S71" i="1"/>
  <c r="T71" i="1"/>
  <c r="U71" i="1"/>
  <c r="N72" i="1"/>
  <c r="O72" i="1"/>
  <c r="P72" i="1"/>
  <c r="Q72" i="1"/>
  <c r="R72" i="1"/>
  <c r="S72" i="1"/>
  <c r="T72" i="1"/>
  <c r="U72" i="1"/>
  <c r="N74" i="1"/>
  <c r="O74" i="1"/>
  <c r="P74" i="1"/>
  <c r="Q74" i="1"/>
  <c r="R74" i="1"/>
  <c r="S74" i="1"/>
  <c r="T74" i="1"/>
  <c r="U74" i="1"/>
  <c r="N75" i="1"/>
  <c r="O75" i="1"/>
  <c r="P75" i="1"/>
  <c r="Q75" i="1"/>
  <c r="R75" i="1"/>
  <c r="S75" i="1"/>
  <c r="T75" i="1"/>
  <c r="U75" i="1"/>
  <c r="N76" i="1"/>
  <c r="O76" i="1"/>
  <c r="P76" i="1"/>
  <c r="Q76" i="1"/>
  <c r="R76" i="1"/>
  <c r="S76" i="1"/>
  <c r="T76" i="1"/>
  <c r="U76" i="1"/>
  <c r="N77" i="1"/>
  <c r="O77" i="1"/>
  <c r="P77" i="1"/>
  <c r="Q77" i="1"/>
  <c r="R77" i="1"/>
  <c r="S77" i="1"/>
  <c r="T77" i="1"/>
  <c r="U77" i="1"/>
  <c r="N78" i="1"/>
  <c r="O78" i="1"/>
  <c r="P78" i="1"/>
  <c r="Q78" i="1"/>
  <c r="R78" i="1"/>
  <c r="S78" i="1"/>
  <c r="T78" i="1"/>
  <c r="U78" i="1"/>
  <c r="N79" i="1"/>
  <c r="O79" i="1"/>
  <c r="P79" i="1"/>
  <c r="Q79" i="1"/>
  <c r="R79" i="1"/>
  <c r="S79" i="1"/>
  <c r="T79" i="1"/>
  <c r="U79" i="1"/>
  <c r="N80" i="1"/>
  <c r="O80" i="1"/>
  <c r="P80" i="1"/>
  <c r="Q80" i="1"/>
  <c r="R80" i="1"/>
  <c r="S80" i="1"/>
  <c r="T80" i="1"/>
  <c r="U80" i="1"/>
  <c r="N81" i="1"/>
  <c r="O81" i="1"/>
  <c r="P81" i="1"/>
  <c r="Q81" i="1"/>
  <c r="R81" i="1"/>
  <c r="S81" i="1"/>
  <c r="T81" i="1"/>
  <c r="U81" i="1"/>
  <c r="N82" i="1"/>
  <c r="O82" i="1"/>
  <c r="P82" i="1"/>
  <c r="Q82" i="1"/>
  <c r="R82" i="1"/>
  <c r="S82" i="1"/>
  <c r="T82" i="1"/>
  <c r="U82" i="1"/>
  <c r="H71" i="1"/>
  <c r="I71" i="1"/>
  <c r="H72" i="1"/>
  <c r="I72" i="1"/>
  <c r="H74" i="1"/>
  <c r="I74" i="1"/>
  <c r="H75" i="1"/>
  <c r="I75" i="1"/>
  <c r="H76" i="1"/>
  <c r="I76" i="1"/>
  <c r="H77" i="1"/>
  <c r="I77" i="1"/>
  <c r="I70" i="1"/>
  <c r="H70" i="1"/>
  <c r="E70" i="1"/>
  <c r="E71" i="1"/>
  <c r="E74" i="1"/>
  <c r="E75" i="1"/>
  <c r="E76" i="1"/>
  <c r="E77" i="1"/>
  <c r="E78" i="1"/>
  <c r="E79" i="1"/>
  <c r="E80" i="1"/>
  <c r="E81" i="1"/>
  <c r="E82" i="1"/>
  <c r="H147" i="1"/>
  <c r="K146" i="1"/>
  <c r="M146" i="1" s="1"/>
  <c r="J146" i="1"/>
  <c r="L146" i="1" s="1"/>
  <c r="K145" i="1"/>
  <c r="M145" i="1" s="1"/>
  <c r="J145" i="1"/>
  <c r="L145" i="1" s="1"/>
  <c r="K144" i="1"/>
  <c r="M144" i="1" s="1"/>
  <c r="J144" i="1"/>
  <c r="L144" i="1" s="1"/>
  <c r="K143" i="1"/>
  <c r="M143" i="1" s="1"/>
  <c r="J143" i="1"/>
  <c r="L143" i="1" s="1"/>
  <c r="K142" i="1"/>
  <c r="M142" i="1" s="1"/>
  <c r="J142" i="1"/>
  <c r="L142" i="1" s="1"/>
  <c r="K141" i="1"/>
  <c r="M141" i="1" s="1"/>
  <c r="J141" i="1"/>
  <c r="L141" i="1" s="1"/>
  <c r="K140" i="1"/>
  <c r="M140" i="1" s="1"/>
  <c r="J140" i="1"/>
  <c r="L140" i="1" s="1"/>
  <c r="K139" i="1"/>
  <c r="M139" i="1" s="1"/>
  <c r="J139" i="1"/>
  <c r="L139" i="1" s="1"/>
  <c r="K138" i="1"/>
  <c r="M138" i="1" s="1"/>
  <c r="J138" i="1"/>
  <c r="L138" i="1" s="1"/>
  <c r="K135" i="1"/>
  <c r="M135" i="1" s="1"/>
  <c r="K134" i="1"/>
  <c r="J134" i="1"/>
  <c r="L134" i="1" s="1"/>
  <c r="K86" i="1"/>
  <c r="M86" i="1" s="1"/>
  <c r="J87" i="1"/>
  <c r="K87" i="1"/>
  <c r="M87" i="1" s="1"/>
  <c r="J90" i="1"/>
  <c r="L90" i="1" s="1"/>
  <c r="K90" i="1"/>
  <c r="M90" i="1" s="1"/>
  <c r="J91" i="1"/>
  <c r="L91" i="1" s="1"/>
  <c r="K91" i="1"/>
  <c r="J92" i="1"/>
  <c r="L92" i="1" s="1"/>
  <c r="K92" i="1"/>
  <c r="M92" i="1" s="1"/>
  <c r="J93" i="1"/>
  <c r="K93" i="1"/>
  <c r="J94" i="1"/>
  <c r="L94" i="1" s="1"/>
  <c r="K94" i="1"/>
  <c r="J95" i="1"/>
  <c r="L95" i="1" s="1"/>
  <c r="K95" i="1"/>
  <c r="M95" i="1" s="1"/>
  <c r="J96" i="1"/>
  <c r="L96" i="1" s="1"/>
  <c r="K96" i="1"/>
  <c r="M96" i="1" s="1"/>
  <c r="J97" i="1"/>
  <c r="K97" i="1"/>
  <c r="M97" i="1" s="1"/>
  <c r="J98" i="1"/>
  <c r="L98" i="1" s="1"/>
  <c r="K98" i="1"/>
  <c r="M98" i="1" s="1"/>
  <c r="H99" i="1"/>
  <c r="I99" i="1"/>
  <c r="N99" i="1"/>
  <c r="O99" i="1"/>
  <c r="P99" i="1"/>
  <c r="Q99" i="1"/>
  <c r="R99" i="1"/>
  <c r="S99" i="1"/>
  <c r="T99" i="1"/>
  <c r="U99" i="1"/>
  <c r="J102" i="1"/>
  <c r="L102" i="1" s="1"/>
  <c r="K102" i="1"/>
  <c r="M102" i="1" s="1"/>
  <c r="J103" i="1"/>
  <c r="L103" i="1" s="1"/>
  <c r="K103" i="1"/>
  <c r="M103" i="1" s="1"/>
  <c r="J106" i="1"/>
  <c r="K106" i="1"/>
  <c r="J107" i="1"/>
  <c r="L107" i="1" s="1"/>
  <c r="K107" i="1"/>
  <c r="J108" i="1"/>
  <c r="L108" i="1" s="1"/>
  <c r="K108" i="1"/>
  <c r="J109" i="1"/>
  <c r="L109" i="1" s="1"/>
  <c r="K109" i="1"/>
  <c r="M109" i="1" s="1"/>
  <c r="J110" i="1"/>
  <c r="L110" i="1" s="1"/>
  <c r="K110" i="1"/>
  <c r="M110" i="1" s="1"/>
  <c r="J111" i="1"/>
  <c r="L111" i="1" s="1"/>
  <c r="K111" i="1"/>
  <c r="M111" i="1" s="1"/>
  <c r="J112" i="1"/>
  <c r="L112" i="1" s="1"/>
  <c r="K112" i="1"/>
  <c r="M112" i="1" s="1"/>
  <c r="J113" i="1"/>
  <c r="L113" i="1" s="1"/>
  <c r="K113" i="1"/>
  <c r="J114" i="1"/>
  <c r="L114" i="1" s="1"/>
  <c r="K114" i="1"/>
  <c r="M114" i="1" s="1"/>
  <c r="H115" i="1"/>
  <c r="N115" i="1"/>
  <c r="O115" i="1"/>
  <c r="P115" i="1"/>
  <c r="Q115" i="1"/>
  <c r="R115" i="1"/>
  <c r="S115" i="1"/>
  <c r="T115" i="1"/>
  <c r="U115" i="1"/>
  <c r="J118" i="1"/>
  <c r="L118" i="1" s="1"/>
  <c r="K118" i="1"/>
  <c r="M118" i="1" s="1"/>
  <c r="J119" i="1"/>
  <c r="L119" i="1" s="1"/>
  <c r="K119" i="1"/>
  <c r="M119" i="1" s="1"/>
  <c r="J122" i="1"/>
  <c r="L122" i="1" s="1"/>
  <c r="K122" i="1"/>
  <c r="J123" i="1"/>
  <c r="L123" i="1" s="1"/>
  <c r="K123" i="1"/>
  <c r="M123" i="1" s="1"/>
  <c r="J124" i="1"/>
  <c r="L124" i="1" s="1"/>
  <c r="K124" i="1"/>
  <c r="M124" i="1" s="1"/>
  <c r="J125" i="1"/>
  <c r="L125" i="1" s="1"/>
  <c r="K125" i="1"/>
  <c r="M125" i="1" s="1"/>
  <c r="J126" i="1"/>
  <c r="L126" i="1" s="1"/>
  <c r="K126" i="1"/>
  <c r="M126" i="1" s="1"/>
  <c r="J127" i="1"/>
  <c r="L127" i="1" s="1"/>
  <c r="K127" i="1"/>
  <c r="M127" i="1" s="1"/>
  <c r="J128" i="1"/>
  <c r="L128" i="1" s="1"/>
  <c r="K128" i="1"/>
  <c r="M128" i="1" s="1"/>
  <c r="J129" i="1"/>
  <c r="L129" i="1" s="1"/>
  <c r="K129" i="1"/>
  <c r="M129" i="1" s="1"/>
  <c r="J130" i="1"/>
  <c r="L130" i="1" s="1"/>
  <c r="K130" i="1"/>
  <c r="M130" i="1" s="1"/>
  <c r="H131" i="1"/>
  <c r="R35" i="1"/>
  <c r="S35" i="1"/>
  <c r="R51" i="1"/>
  <c r="S51" i="1"/>
  <c r="R7" i="1"/>
  <c r="S7" i="1"/>
  <c r="R8" i="1"/>
  <c r="S8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L438" i="1"/>
  <c r="L470" i="1"/>
  <c r="M438" i="1"/>
  <c r="M470" i="1"/>
  <c r="L406" i="1"/>
  <c r="L422" i="1"/>
  <c r="L454" i="1"/>
  <c r="L278" i="1"/>
  <c r="L294" i="1"/>
  <c r="L342" i="1"/>
  <c r="L182" i="1"/>
  <c r="M182" i="1"/>
  <c r="L198" i="1"/>
  <c r="L230" i="1"/>
  <c r="L86" i="1"/>
  <c r="J55" i="1"/>
  <c r="L55" i="1" s="1"/>
  <c r="K55" i="1"/>
  <c r="M55" i="1" s="1"/>
  <c r="J57" i="1"/>
  <c r="L57" i="1" s="1"/>
  <c r="K57" i="1"/>
  <c r="M57" i="1" s="1"/>
  <c r="J58" i="1"/>
  <c r="K58" i="1"/>
  <c r="J59" i="1"/>
  <c r="L59" i="1" s="1"/>
  <c r="K59" i="1"/>
  <c r="M59" i="1" s="1"/>
  <c r="J60" i="1"/>
  <c r="L60" i="1" s="1"/>
  <c r="K60" i="1"/>
  <c r="M60" i="1" s="1"/>
  <c r="J61" i="1"/>
  <c r="L61" i="1" s="1"/>
  <c r="K61" i="1"/>
  <c r="M61" i="1" s="1"/>
  <c r="J62" i="1"/>
  <c r="L62" i="1" s="1"/>
  <c r="K62" i="1"/>
  <c r="M62" i="1" s="1"/>
  <c r="J63" i="1"/>
  <c r="L63" i="1" s="1"/>
  <c r="K63" i="1"/>
  <c r="M63" i="1" s="1"/>
  <c r="J64" i="1"/>
  <c r="L64" i="1" s="1"/>
  <c r="K64" i="1"/>
  <c r="M64" i="1" s="1"/>
  <c r="J65" i="1"/>
  <c r="L65" i="1" s="1"/>
  <c r="K65" i="1"/>
  <c r="M65" i="1" s="1"/>
  <c r="J66" i="1"/>
  <c r="L66" i="1" s="1"/>
  <c r="K66" i="1"/>
  <c r="M66" i="1" s="1"/>
  <c r="K54" i="1"/>
  <c r="K67" i="1" s="1"/>
  <c r="J54" i="1"/>
  <c r="J39" i="1"/>
  <c r="L39" i="1" s="1"/>
  <c r="K39" i="1"/>
  <c r="M39" i="1" s="1"/>
  <c r="L40" i="1"/>
  <c r="M40" i="1"/>
  <c r="J42" i="1"/>
  <c r="L42" i="1" s="1"/>
  <c r="K42" i="1"/>
  <c r="M42" i="1" s="1"/>
  <c r="J43" i="1"/>
  <c r="K43" i="1"/>
  <c r="M43" i="1" s="1"/>
  <c r="J44" i="1"/>
  <c r="L44" i="1" s="1"/>
  <c r="K44" i="1"/>
  <c r="M44" i="1" s="1"/>
  <c r="J45" i="1"/>
  <c r="L45" i="1" s="1"/>
  <c r="K45" i="1"/>
  <c r="M45" i="1" s="1"/>
  <c r="J46" i="1"/>
  <c r="L46" i="1" s="1"/>
  <c r="K46" i="1"/>
  <c r="M46" i="1" s="1"/>
  <c r="J47" i="1"/>
  <c r="L47" i="1" s="1"/>
  <c r="K47" i="1"/>
  <c r="M47" i="1" s="1"/>
  <c r="J48" i="1"/>
  <c r="L48" i="1" s="1"/>
  <c r="K48" i="1"/>
  <c r="M48" i="1" s="1"/>
  <c r="J49" i="1"/>
  <c r="L49" i="1" s="1"/>
  <c r="K49" i="1"/>
  <c r="M49" i="1" s="1"/>
  <c r="J50" i="1"/>
  <c r="L50" i="1" s="1"/>
  <c r="K50" i="1"/>
  <c r="M50" i="1" s="1"/>
  <c r="K38" i="1"/>
  <c r="M38" i="1" s="1"/>
  <c r="J38" i="1"/>
  <c r="K23" i="1"/>
  <c r="M23" i="1" s="1"/>
  <c r="M24" i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K34" i="1"/>
  <c r="M34" i="1" s="1"/>
  <c r="K22" i="1"/>
  <c r="M22" i="1" s="1"/>
  <c r="J34" i="1"/>
  <c r="L34" i="1" s="1"/>
  <c r="J33" i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3" i="1"/>
  <c r="L23" i="1" s="1"/>
  <c r="J22" i="1"/>
  <c r="L22" i="1" s="1"/>
  <c r="N51" i="1"/>
  <c r="O51" i="1"/>
  <c r="P51" i="1"/>
  <c r="H52" i="1" s="1"/>
  <c r="Q51" i="1"/>
  <c r="I52" i="1" s="1"/>
  <c r="T51" i="1"/>
  <c r="U51" i="1"/>
  <c r="N35" i="1"/>
  <c r="O35" i="1"/>
  <c r="P35" i="1"/>
  <c r="Q35" i="1"/>
  <c r="T35" i="1"/>
  <c r="U35" i="1"/>
  <c r="U19" i="1" s="1"/>
  <c r="H35" i="1"/>
  <c r="H36" i="1" s="1"/>
  <c r="I35" i="1"/>
  <c r="I36" i="1" s="1"/>
  <c r="I6" i="1"/>
  <c r="N6" i="1"/>
  <c r="O6" i="1"/>
  <c r="P6" i="1"/>
  <c r="Q6" i="1"/>
  <c r="T6" i="1"/>
  <c r="U6" i="1"/>
  <c r="I7" i="1"/>
  <c r="N7" i="1"/>
  <c r="O7" i="1"/>
  <c r="P7" i="1"/>
  <c r="Q7" i="1"/>
  <c r="T7" i="1"/>
  <c r="U7" i="1"/>
  <c r="I8" i="1"/>
  <c r="N8" i="1"/>
  <c r="O8" i="1"/>
  <c r="P8" i="1"/>
  <c r="Q8" i="1"/>
  <c r="T8" i="1"/>
  <c r="U8" i="1"/>
  <c r="I10" i="1"/>
  <c r="N10" i="1"/>
  <c r="O10" i="1"/>
  <c r="P10" i="1"/>
  <c r="Q10" i="1"/>
  <c r="T10" i="1"/>
  <c r="U10" i="1"/>
  <c r="N11" i="1"/>
  <c r="O11" i="1"/>
  <c r="P11" i="1"/>
  <c r="Q11" i="1"/>
  <c r="T11" i="1"/>
  <c r="U11" i="1"/>
  <c r="I12" i="1"/>
  <c r="N12" i="1"/>
  <c r="O12" i="1"/>
  <c r="P12" i="1"/>
  <c r="Q12" i="1"/>
  <c r="T12" i="1"/>
  <c r="U12" i="1"/>
  <c r="I13" i="1"/>
  <c r="N13" i="1"/>
  <c r="O13" i="1"/>
  <c r="P13" i="1"/>
  <c r="Q13" i="1"/>
  <c r="T13" i="1"/>
  <c r="U13" i="1"/>
  <c r="I14" i="1"/>
  <c r="N14" i="1"/>
  <c r="O14" i="1"/>
  <c r="P14" i="1"/>
  <c r="Q14" i="1"/>
  <c r="T14" i="1"/>
  <c r="U14" i="1"/>
  <c r="I15" i="1"/>
  <c r="N15" i="1"/>
  <c r="O15" i="1"/>
  <c r="P15" i="1"/>
  <c r="Q15" i="1"/>
  <c r="T15" i="1"/>
  <c r="U15" i="1"/>
  <c r="I16" i="1"/>
  <c r="N16" i="1"/>
  <c r="O16" i="1"/>
  <c r="P16" i="1"/>
  <c r="Q16" i="1"/>
  <c r="T16" i="1"/>
  <c r="U16" i="1"/>
  <c r="N17" i="1"/>
  <c r="O17" i="1"/>
  <c r="P17" i="1"/>
  <c r="Q17" i="1"/>
  <c r="T17" i="1"/>
  <c r="U17" i="1"/>
  <c r="N18" i="1"/>
  <c r="O18" i="1"/>
  <c r="P18" i="1"/>
  <c r="Q18" i="1"/>
  <c r="T18" i="1"/>
  <c r="U18" i="1"/>
  <c r="H7" i="1"/>
  <c r="H8" i="1"/>
  <c r="H10" i="1"/>
  <c r="H11" i="1"/>
  <c r="H12" i="1"/>
  <c r="H13" i="1"/>
  <c r="H14" i="1"/>
  <c r="H15" i="1"/>
  <c r="H16" i="1"/>
  <c r="H6" i="1"/>
  <c r="E51" i="1"/>
  <c r="E52" i="1" s="1"/>
  <c r="E35" i="1"/>
  <c r="E36" i="1" s="1"/>
  <c r="E7" i="1"/>
  <c r="E10" i="1"/>
  <c r="E11" i="1"/>
  <c r="E12" i="1"/>
  <c r="E13" i="1"/>
  <c r="E14" i="1"/>
  <c r="E15" i="1"/>
  <c r="E16" i="1"/>
  <c r="E17" i="1"/>
  <c r="E18" i="1"/>
  <c r="E6" i="1"/>
  <c r="M483" i="1" l="1"/>
  <c r="K378" i="1"/>
  <c r="H420" i="1"/>
  <c r="I420" i="1"/>
  <c r="J381" i="1"/>
  <c r="I404" i="1"/>
  <c r="H404" i="1"/>
  <c r="J266" i="1"/>
  <c r="J267" i="1"/>
  <c r="J268" i="1"/>
  <c r="J274" i="1"/>
  <c r="I292" i="1"/>
  <c r="H292" i="1"/>
  <c r="M91" i="1"/>
  <c r="K75" i="1"/>
  <c r="L54" i="1"/>
  <c r="J67" i="1"/>
  <c r="I500" i="1"/>
  <c r="H500" i="1"/>
  <c r="H484" i="1"/>
  <c r="I484" i="1"/>
  <c r="I468" i="1"/>
  <c r="H468" i="1"/>
  <c r="H452" i="1"/>
  <c r="H436" i="1"/>
  <c r="I436" i="1"/>
  <c r="H372" i="1"/>
  <c r="I372" i="1"/>
  <c r="H356" i="1"/>
  <c r="I356" i="1"/>
  <c r="I340" i="1"/>
  <c r="H340" i="1"/>
  <c r="H324" i="1"/>
  <c r="I324" i="1"/>
  <c r="I148" i="1"/>
  <c r="H148" i="1"/>
  <c r="I132" i="1"/>
  <c r="H132" i="1"/>
  <c r="H116" i="1"/>
  <c r="I116" i="1"/>
  <c r="H100" i="1"/>
  <c r="I100" i="1"/>
  <c r="O19" i="1"/>
  <c r="H19" i="1"/>
  <c r="K263" i="1"/>
  <c r="K267" i="1"/>
  <c r="M285" i="1"/>
  <c r="K269" i="1"/>
  <c r="M287" i="1"/>
  <c r="K271" i="1"/>
  <c r="K273" i="1"/>
  <c r="I19" i="1"/>
  <c r="N19" i="1"/>
  <c r="L286" i="1"/>
  <c r="J270" i="1"/>
  <c r="L288" i="1"/>
  <c r="J272" i="1"/>
  <c r="L391" i="1"/>
  <c r="J375" i="1"/>
  <c r="Q19" i="1"/>
  <c r="I163" i="1"/>
  <c r="K266" i="1"/>
  <c r="K268" i="1"/>
  <c r="M286" i="1"/>
  <c r="M270" i="1" s="1"/>
  <c r="K270" i="1"/>
  <c r="M288" i="1"/>
  <c r="M272" i="1" s="1"/>
  <c r="K272" i="1"/>
  <c r="K274" i="1"/>
  <c r="M391" i="1"/>
  <c r="K375" i="1"/>
  <c r="P19" i="1"/>
  <c r="R19" i="1"/>
  <c r="L279" i="1"/>
  <c r="J263" i="1"/>
  <c r="L285" i="1"/>
  <c r="L269" i="1" s="1"/>
  <c r="J269" i="1"/>
  <c r="L287" i="1"/>
  <c r="J271" i="1"/>
  <c r="L289" i="1"/>
  <c r="L273" i="1" s="1"/>
  <c r="J273" i="1"/>
  <c r="L392" i="1"/>
  <c r="J376" i="1"/>
  <c r="M408" i="1"/>
  <c r="M419" i="1" s="1"/>
  <c r="K376" i="1"/>
  <c r="P387" i="1"/>
  <c r="T387" i="1"/>
  <c r="N387" i="1"/>
  <c r="U387" i="1"/>
  <c r="O387" i="1"/>
  <c r="R387" i="1"/>
  <c r="S387" i="1"/>
  <c r="Q387" i="1"/>
  <c r="M440" i="1"/>
  <c r="M451" i="1" s="1"/>
  <c r="I451" i="1"/>
  <c r="I387" i="1" s="1"/>
  <c r="J374" i="1"/>
  <c r="E387" i="1"/>
  <c r="E388" i="1" s="1"/>
  <c r="K386" i="1"/>
  <c r="J355" i="1"/>
  <c r="K382" i="1"/>
  <c r="L397" i="1"/>
  <c r="L403" i="1" s="1"/>
  <c r="J385" i="1"/>
  <c r="J379" i="1"/>
  <c r="J386" i="1"/>
  <c r="J403" i="1"/>
  <c r="K403" i="1"/>
  <c r="J384" i="1"/>
  <c r="J419" i="1"/>
  <c r="M379" i="1"/>
  <c r="L483" i="1"/>
  <c r="L451" i="1"/>
  <c r="H387" i="1"/>
  <c r="L499" i="1"/>
  <c r="K380" i="1"/>
  <c r="K384" i="1"/>
  <c r="K435" i="1"/>
  <c r="K383" i="1"/>
  <c r="K385" i="1"/>
  <c r="K374" i="1"/>
  <c r="K379" i="1"/>
  <c r="K419" i="1"/>
  <c r="K381" i="1"/>
  <c r="J378" i="1"/>
  <c r="J383" i="1"/>
  <c r="J380" i="1"/>
  <c r="J382" i="1"/>
  <c r="L467" i="1"/>
  <c r="U163" i="1"/>
  <c r="Q163" i="1"/>
  <c r="T163" i="1"/>
  <c r="P163" i="1"/>
  <c r="S163" i="1"/>
  <c r="O163" i="1"/>
  <c r="R163" i="1"/>
  <c r="N163" i="1"/>
  <c r="I275" i="1"/>
  <c r="H275" i="1"/>
  <c r="N275" i="1"/>
  <c r="P275" i="1"/>
  <c r="S275" i="1"/>
  <c r="U275" i="1"/>
  <c r="O275" i="1"/>
  <c r="R275" i="1"/>
  <c r="T275" i="1"/>
  <c r="Q275" i="1"/>
  <c r="L355" i="1"/>
  <c r="L280" i="1"/>
  <c r="L264" i="1" s="1"/>
  <c r="M280" i="1"/>
  <c r="M264" i="1" s="1"/>
  <c r="L243" i="1"/>
  <c r="K291" i="1"/>
  <c r="M307" i="1"/>
  <c r="K307" i="1"/>
  <c r="E275" i="1"/>
  <c r="E276" i="1" s="1"/>
  <c r="M339" i="1"/>
  <c r="L307" i="1"/>
  <c r="J291" i="1"/>
  <c r="H163" i="1"/>
  <c r="J162" i="1"/>
  <c r="K195" i="1"/>
  <c r="L227" i="1"/>
  <c r="L211" i="1"/>
  <c r="E19" i="1"/>
  <c r="E20" i="1" s="1"/>
  <c r="M58" i="1"/>
  <c r="M9" i="1" s="1"/>
  <c r="K9" i="1"/>
  <c r="L58" i="1"/>
  <c r="L9" i="1" s="1"/>
  <c r="J9" i="1"/>
  <c r="S83" i="1"/>
  <c r="Q83" i="1"/>
  <c r="R83" i="1"/>
  <c r="O83" i="1"/>
  <c r="U83" i="1"/>
  <c r="N83" i="1"/>
  <c r="P83" i="1"/>
  <c r="T83" i="1"/>
  <c r="T19" i="1"/>
  <c r="S19" i="1"/>
  <c r="K179" i="1"/>
  <c r="M384" i="1"/>
  <c r="L380" i="1"/>
  <c r="L382" i="1"/>
  <c r="M499" i="1"/>
  <c r="M383" i="1"/>
  <c r="L384" i="1"/>
  <c r="J243" i="1"/>
  <c r="K323" i="1"/>
  <c r="M355" i="1"/>
  <c r="M382" i="1"/>
  <c r="L379" i="1"/>
  <c r="L383" i="1"/>
  <c r="J467" i="1"/>
  <c r="M381" i="1"/>
  <c r="M122" i="1"/>
  <c r="M131" i="1" s="1"/>
  <c r="K74" i="1"/>
  <c r="J159" i="1"/>
  <c r="J179" i="1"/>
  <c r="J156" i="1"/>
  <c r="E163" i="1"/>
  <c r="E164" i="1" s="1"/>
  <c r="K243" i="1"/>
  <c r="M243" i="1"/>
  <c r="K151" i="1"/>
  <c r="K154" i="1"/>
  <c r="K211" i="1"/>
  <c r="J195" i="1"/>
  <c r="L166" i="1"/>
  <c r="L150" i="1" s="1"/>
  <c r="M72" i="1"/>
  <c r="J14" i="1"/>
  <c r="J17" i="1"/>
  <c r="L106" i="1"/>
  <c r="L73" i="1" s="1"/>
  <c r="K73" i="1"/>
  <c r="J13" i="1"/>
  <c r="L33" i="1"/>
  <c r="J11" i="1"/>
  <c r="K71" i="1"/>
  <c r="M380" i="1"/>
  <c r="M211" i="1"/>
  <c r="L323" i="1"/>
  <c r="J323" i="1"/>
  <c r="J435" i="1"/>
  <c r="M227" i="1"/>
  <c r="M467" i="1"/>
  <c r="K499" i="1"/>
  <c r="J155" i="1"/>
  <c r="K156" i="1"/>
  <c r="J158" i="1"/>
  <c r="J161" i="1"/>
  <c r="J227" i="1"/>
  <c r="L259" i="1"/>
  <c r="J339" i="1"/>
  <c r="L378" i="1"/>
  <c r="J451" i="1"/>
  <c r="J483" i="1"/>
  <c r="J499" i="1"/>
  <c r="J15" i="1"/>
  <c r="L43" i="1"/>
  <c r="M371" i="1"/>
  <c r="K14" i="1"/>
  <c r="K150" i="1"/>
  <c r="J157" i="1"/>
  <c r="K158" i="1"/>
  <c r="J160" i="1"/>
  <c r="J211" i="1"/>
  <c r="K227" i="1"/>
  <c r="K259" i="1"/>
  <c r="K339" i="1"/>
  <c r="K371" i="1"/>
  <c r="M378" i="1"/>
  <c r="K451" i="1"/>
  <c r="K483" i="1"/>
  <c r="J18" i="1"/>
  <c r="J51" i="1"/>
  <c r="J16" i="1"/>
  <c r="K35" i="1"/>
  <c r="K7" i="1"/>
  <c r="J8" i="1"/>
  <c r="K10" i="1"/>
  <c r="K147" i="1"/>
  <c r="J72" i="1"/>
  <c r="K82" i="1"/>
  <c r="M134" i="1"/>
  <c r="M147" i="1" s="1"/>
  <c r="K70" i="1"/>
  <c r="L147" i="1"/>
  <c r="J147" i="1"/>
  <c r="K81" i="1"/>
  <c r="L131" i="1"/>
  <c r="K76" i="1"/>
  <c r="J82" i="1"/>
  <c r="J79" i="1"/>
  <c r="J77" i="1"/>
  <c r="M108" i="1"/>
  <c r="M76" i="1" s="1"/>
  <c r="K80" i="1"/>
  <c r="K78" i="1"/>
  <c r="J80" i="1"/>
  <c r="J78" i="1"/>
  <c r="J81" i="1"/>
  <c r="K79" i="1"/>
  <c r="K77" i="1"/>
  <c r="M94" i="1"/>
  <c r="L93" i="1"/>
  <c r="L77" i="1" s="1"/>
  <c r="J12" i="1"/>
  <c r="K18" i="1"/>
  <c r="K12" i="1"/>
  <c r="K467" i="1"/>
  <c r="L374" i="1"/>
  <c r="L435" i="1"/>
  <c r="M422" i="1"/>
  <c r="M435" i="1" s="1"/>
  <c r="M375" i="1"/>
  <c r="L419" i="1"/>
  <c r="L375" i="1"/>
  <c r="L376" i="1"/>
  <c r="M403" i="1"/>
  <c r="L371" i="1"/>
  <c r="J371" i="1"/>
  <c r="K355" i="1"/>
  <c r="L326" i="1"/>
  <c r="L339" i="1" s="1"/>
  <c r="L263" i="1"/>
  <c r="M310" i="1"/>
  <c r="J307" i="1"/>
  <c r="L262" i="1"/>
  <c r="M259" i="1"/>
  <c r="J259" i="1"/>
  <c r="K152" i="1"/>
  <c r="J150" i="1"/>
  <c r="L152" i="1"/>
  <c r="L195" i="1"/>
  <c r="J151" i="1"/>
  <c r="J154" i="1"/>
  <c r="J131" i="1"/>
  <c r="L72" i="1"/>
  <c r="K131" i="1"/>
  <c r="L75" i="1"/>
  <c r="K72" i="1"/>
  <c r="M71" i="1"/>
  <c r="M107" i="1"/>
  <c r="M75" i="1" s="1"/>
  <c r="M106" i="1"/>
  <c r="J75" i="1"/>
  <c r="J71" i="1"/>
  <c r="J70" i="1"/>
  <c r="E83" i="1"/>
  <c r="E84" i="1" s="1"/>
  <c r="J74" i="1"/>
  <c r="K17" i="1"/>
  <c r="K15" i="1"/>
  <c r="M8" i="1"/>
  <c r="K8" i="1"/>
  <c r="K11" i="1"/>
  <c r="J7" i="1"/>
  <c r="L10" i="1"/>
  <c r="M10" i="1"/>
  <c r="M51" i="1"/>
  <c r="L38" i="1"/>
  <c r="M7" i="1"/>
  <c r="L24" i="1"/>
  <c r="L8" i="1" s="1"/>
  <c r="L7" i="1"/>
  <c r="P307" i="1"/>
  <c r="H308" i="1" s="1"/>
  <c r="M152" i="1"/>
  <c r="M195" i="1"/>
  <c r="L76" i="1"/>
  <c r="L70" i="1"/>
  <c r="J35" i="1"/>
  <c r="K13" i="1"/>
  <c r="K6" i="1"/>
  <c r="M33" i="1"/>
  <c r="M54" i="1"/>
  <c r="M67" i="1" s="1"/>
  <c r="M113" i="1"/>
  <c r="K115" i="1"/>
  <c r="I83" i="1"/>
  <c r="L97" i="1"/>
  <c r="M93" i="1"/>
  <c r="M77" i="1" s="1"/>
  <c r="M151" i="1"/>
  <c r="M170" i="1"/>
  <c r="M154" i="1" s="1"/>
  <c r="K155" i="1"/>
  <c r="M172" i="1"/>
  <c r="M156" i="1" s="1"/>
  <c r="K157" i="1"/>
  <c r="M174" i="1"/>
  <c r="M158" i="1" s="1"/>
  <c r="K159" i="1"/>
  <c r="K160" i="1"/>
  <c r="K161" i="1"/>
  <c r="K162" i="1"/>
  <c r="H83" i="1"/>
  <c r="K99" i="1"/>
  <c r="M155" i="1"/>
  <c r="M157" i="1"/>
  <c r="M159" i="1"/>
  <c r="M160" i="1"/>
  <c r="J6" i="1"/>
  <c r="J10" i="1"/>
  <c r="K16" i="1"/>
  <c r="K51" i="1"/>
  <c r="J115" i="1"/>
  <c r="L87" i="1"/>
  <c r="L71" i="1" s="1"/>
  <c r="J76" i="1"/>
  <c r="J99" i="1"/>
  <c r="L167" i="1"/>
  <c r="L170" i="1"/>
  <c r="L154" i="1" s="1"/>
  <c r="L171" i="1"/>
  <c r="L155" i="1" s="1"/>
  <c r="L172" i="1"/>
  <c r="L156" i="1" s="1"/>
  <c r="L173" i="1"/>
  <c r="L157" i="1" s="1"/>
  <c r="L174" i="1"/>
  <c r="L158" i="1" s="1"/>
  <c r="L175" i="1"/>
  <c r="L159" i="1" s="1"/>
  <c r="L176" i="1"/>
  <c r="L160" i="1" s="1"/>
  <c r="L177" i="1"/>
  <c r="L178" i="1"/>
  <c r="M150" i="1"/>
  <c r="J262" i="1"/>
  <c r="L282" i="1"/>
  <c r="L266" i="1" s="1"/>
  <c r="L283" i="1"/>
  <c r="L267" i="1" s="1"/>
  <c r="L284" i="1"/>
  <c r="L268" i="1" s="1"/>
  <c r="M289" i="1"/>
  <c r="M273" i="1" s="1"/>
  <c r="M274" i="1"/>
  <c r="M269" i="1"/>
  <c r="M271" i="1"/>
  <c r="K262" i="1"/>
  <c r="M279" i="1"/>
  <c r="M282" i="1"/>
  <c r="M266" i="1" s="1"/>
  <c r="M283" i="1"/>
  <c r="M267" i="1" s="1"/>
  <c r="M284" i="1"/>
  <c r="M268" i="1" s="1"/>
  <c r="L274" i="1"/>
  <c r="L270" i="1"/>
  <c r="L271" i="1"/>
  <c r="L272" i="1"/>
  <c r="I452" i="1" l="1"/>
  <c r="M376" i="1"/>
  <c r="L67" i="1"/>
  <c r="H20" i="1"/>
  <c r="L381" i="1"/>
  <c r="I20" i="1"/>
  <c r="H164" i="1"/>
  <c r="L74" i="1"/>
  <c r="L115" i="1"/>
  <c r="H388" i="1"/>
  <c r="J387" i="1"/>
  <c r="K387" i="1"/>
  <c r="I164" i="1"/>
  <c r="J275" i="1"/>
  <c r="K275" i="1"/>
  <c r="L275" i="1"/>
  <c r="H276" i="1"/>
  <c r="I276" i="1"/>
  <c r="J19" i="1"/>
  <c r="K19" i="1"/>
  <c r="H84" i="1"/>
  <c r="K163" i="1"/>
  <c r="J163" i="1"/>
  <c r="L51" i="1"/>
  <c r="M74" i="1"/>
  <c r="I388" i="1"/>
  <c r="I84" i="1"/>
  <c r="M70" i="1"/>
  <c r="M115" i="1"/>
  <c r="K83" i="1"/>
  <c r="M99" i="1"/>
  <c r="M374" i="1"/>
  <c r="M387" i="1"/>
  <c r="L387" i="1"/>
  <c r="M323" i="1"/>
  <c r="M262" i="1"/>
  <c r="M35" i="1"/>
  <c r="L6" i="1"/>
  <c r="L35" i="1"/>
  <c r="L291" i="1"/>
  <c r="L151" i="1"/>
  <c r="L179" i="1"/>
  <c r="L163" i="1" s="1"/>
  <c r="L99" i="1"/>
  <c r="L83" i="1" s="1"/>
  <c r="M263" i="1"/>
  <c r="M291" i="1"/>
  <c r="J83" i="1"/>
  <c r="M179" i="1"/>
  <c r="M163" i="1" s="1"/>
  <c r="M6" i="1"/>
  <c r="M19" i="1" l="1"/>
  <c r="M275" i="1"/>
  <c r="L19" i="1"/>
  <c r="M83" i="1"/>
</calcChain>
</file>

<file path=xl/sharedStrings.xml><?xml version="1.0" encoding="utf-8"?>
<sst xmlns="http://schemas.openxmlformats.org/spreadsheetml/2006/main" count="858" uniqueCount="182">
  <si>
    <t>№ по ред</t>
  </si>
  <si>
    <t>Количество депонирани неопасни отпадъци</t>
  </si>
  <si>
    <t>Община</t>
  </si>
  <si>
    <t>Период от време (месеци)</t>
  </si>
  <si>
    <t>Вид на депото/ клетката на депото</t>
  </si>
  <si>
    <t>Количество (тонове)</t>
  </si>
  <si>
    <t>Следва да постъпят в сметката на РИОСВ отчисления по чл. 60</t>
  </si>
  <si>
    <t>Следва да постъпят в сметката на РИОСВ отчисления по чл. 64</t>
  </si>
  <si>
    <t>Остава да постъпят в сметката на РИОСВ отчисления по чл. 60</t>
  </si>
  <si>
    <t>Остава да постъпят в сметката на РИОСВ отчисления по чл. 64</t>
  </si>
  <si>
    <t>Дължима лихва за отчисленията по чл. 20</t>
  </si>
  <si>
    <t>Натрупана лихва за отчисленията по чл. 20</t>
  </si>
  <si>
    <t>Изразходени средства по чл. 60</t>
  </si>
  <si>
    <t>Изразходени средства по чл. 64</t>
  </si>
  <si>
    <t>Дължими отчисления по чл. 20, ал. 3</t>
  </si>
  <si>
    <t>Забележка</t>
  </si>
  <si>
    <t>Регионално депо Троян - Априлци - общо</t>
  </si>
  <si>
    <t>Троян, Априлци и други</t>
  </si>
  <si>
    <t>януари</t>
  </si>
  <si>
    <t>февруари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</si>
  <si>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</si>
  <si>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</si>
  <si>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</si>
  <si>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</si>
  <si>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</si>
  <si>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</si>
  <si>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</si>
  <si>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</si>
  <si>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</si>
  <si>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 за</t>
  </si>
  <si>
    <t>Априлци</t>
  </si>
  <si>
    <t>Троян</t>
  </si>
  <si>
    <t>други</t>
  </si>
  <si>
    <t>Възстановени средства по чл. 60</t>
  </si>
  <si>
    <t>Възстановени средства по чл. 64</t>
  </si>
  <si>
    <t>Регионално депо Ловеч - общо</t>
  </si>
  <si>
    <t>Ловеч, Летница, Угърчин и други</t>
  </si>
  <si>
    <t>Регионално депо Ловеч</t>
  </si>
  <si>
    <t>Регионално депо Троян - Априлци</t>
  </si>
  <si>
    <t>Ловеч</t>
  </si>
  <si>
    <t>Летница</t>
  </si>
  <si>
    <t>Угърчин</t>
  </si>
  <si>
    <t>Регионално депо Луковит - общо</t>
  </si>
  <si>
    <t>Луковит, Тетевен, Червен бряг, Ябланица, Роман и други</t>
  </si>
  <si>
    <t>Регионално депо Луковит</t>
  </si>
  <si>
    <t>Луковит</t>
  </si>
  <si>
    <t>Тетевен</t>
  </si>
  <si>
    <t>Червен бряг</t>
  </si>
  <si>
    <t>Ябланица</t>
  </si>
  <si>
    <t>Роман</t>
  </si>
  <si>
    <t>Други</t>
  </si>
  <si>
    <t>Регионално депо Никопол - общо</t>
  </si>
  <si>
    <t>Никопол, Белене, Левски, Павликени, Свищов и други</t>
  </si>
  <si>
    <t>Регионално депо Никопол</t>
  </si>
  <si>
    <t>Никопол</t>
  </si>
  <si>
    <t>Белене</t>
  </si>
  <si>
    <t>Левски</t>
  </si>
  <si>
    <t>Павликени</t>
  </si>
  <si>
    <t>Свищов</t>
  </si>
  <si>
    <t>Регионално депо Плевен - общо</t>
  </si>
  <si>
    <t>Плевен, Гулянци, Долни Дъбник, Долна Митрополия, Искър, Пордим и други</t>
  </si>
  <si>
    <t>Регионално депо Плевен</t>
  </si>
  <si>
    <t>Плевен</t>
  </si>
  <si>
    <t>Гулянци</t>
  </si>
  <si>
    <t>Долни Дъбник</t>
  </si>
  <si>
    <t>Долна Митрополия</t>
  </si>
  <si>
    <t>Искър</t>
  </si>
  <si>
    <t>Пордим</t>
  </si>
  <si>
    <t>Размер на отчисленията по чл. 60  (лв./тон)</t>
  </si>
  <si>
    <t>Размер на отчисленията по чл. 64  (лв./тон)</t>
  </si>
  <si>
    <t xml:space="preserve">Постъпили по сметката на РИОСВ отчисления по чл. 60 </t>
  </si>
  <si>
    <t>Постъпили по сметката на РИОСВ отчисления по чл. 64</t>
  </si>
  <si>
    <t>01.01.2020 г.</t>
  </si>
  <si>
    <t>2020 г.</t>
  </si>
  <si>
    <t>до 21 март</t>
  </si>
  <si>
    <t>по Решение № 08-ОДО-67/16.09.2020 г.</t>
  </si>
  <si>
    <t>по Решение № 08-ОДО-63/06.07.2020 г.</t>
  </si>
  <si>
    <t>платени отчисления за м. декември 2019 г.</t>
  </si>
  <si>
    <t>съгласно § 58 от ПЗР на ЗИД на ДОПК</t>
  </si>
  <si>
    <t>внесените средствата от общините</t>
  </si>
  <si>
    <t>от 01.03.2020 г. до 31.12.2020 г. вкл.</t>
  </si>
  <si>
    <t>по чл. 60 и чл. 64 от ЗУО за периода</t>
  </si>
  <si>
    <t>по чл. 60 - 15146,17 лв</t>
  </si>
  <si>
    <t>по чл. 64 - 204680,12 лв</t>
  </si>
  <si>
    <t>по чл. 60 - 12371,03 лв</t>
  </si>
  <si>
    <t>по чл. 64 - 507591,88 лв</t>
  </si>
  <si>
    <t>от 22 март</t>
  </si>
  <si>
    <t>след 31.12.2020 г., както следва:</t>
  </si>
  <si>
    <t>са изразходвани (върнати) на общините</t>
  </si>
  <si>
    <t>общо за депо Троян - Априлци!</t>
  </si>
  <si>
    <t>общо за депо Ловеч!</t>
  </si>
  <si>
    <t>по Решение № 08-ОДО-72/24.11.2020 г.</t>
  </si>
  <si>
    <t>99637,99*</t>
  </si>
  <si>
    <t>по решение № 08-03-60/01.09.2020 г.</t>
  </si>
  <si>
    <t>общо за депо Луковит!</t>
  </si>
  <si>
    <t>по чл. 60 - 83930,99 лв</t>
  </si>
  <si>
    <t>по чл. 64 - 873856,57 лв</t>
  </si>
  <si>
    <t>платени отчисления дължими за 2019 г.</t>
  </si>
  <si>
    <t>от 20 март</t>
  </si>
  <si>
    <t>до 19 март</t>
  </si>
  <si>
    <t>общо за депо Никопол!</t>
  </si>
  <si>
    <t>по чл. 60 - 63220,14 лв</t>
  </si>
  <si>
    <t>по чл. 64 - 374104,34 лв</t>
  </si>
  <si>
    <t>по Решение № 08-ОДО-65/08.09.2020 г.</t>
  </si>
  <si>
    <t>по Решение № 08-ОДО-60/30.04.2020 г.</t>
  </si>
  <si>
    <t>общо за депо Плевен!</t>
  </si>
  <si>
    <t>по чл. 60 - 103996,31 лв</t>
  </si>
  <si>
    <t>по чл. 64 - 2802325,9 лв</t>
  </si>
  <si>
    <t>по Решение № 08-ОДО-58/09.01.2020 г.</t>
  </si>
  <si>
    <t>по Решение № 08-ОДО-59/16.03.2020 г.</t>
  </si>
  <si>
    <t>по Решение № 08-ОДО-62/08.06.2020 г.</t>
  </si>
  <si>
    <t>по Решение № 08-ОДО-64/01.09.2020 г.</t>
  </si>
  <si>
    <t>по Решение № 08-ОДО-66/09.09.2020 г.</t>
  </si>
  <si>
    <t>по Решение № 08-ОДО-68/23.09.2020 г.</t>
  </si>
  <si>
    <t>по Решение № 08-ОДО-69/27.10.2020 г.</t>
  </si>
  <si>
    <t>по Решение № 08-ОДО-71/24.11.2020 г.</t>
  </si>
  <si>
    <t>171,86*</t>
  </si>
  <si>
    <t>1001,54*</t>
  </si>
  <si>
    <t>* платени през 2021 г</t>
  </si>
  <si>
    <t>Kоличества депонирани отпадъци на действащите депа в обхвата на РИОСВ Плевен и заплатени отчисления за депониране, съгласно чл. 60 и чл. 64 от ЗУО. Натрупани суми от отчисленията за периода 2011г. ÷ 2020г.</t>
  </si>
  <si>
    <t>внесени отчисления за м. 12.2019 г.</t>
  </si>
  <si>
    <t>По чл.60</t>
  </si>
  <si>
    <t>По чл.64</t>
  </si>
  <si>
    <t>Натрупани отчисления към 31.12.2019</t>
  </si>
  <si>
    <t>Налични към 01.01.2020</t>
  </si>
  <si>
    <t>Невнесени по чл.60 за м.12 към 31.12.2019</t>
  </si>
  <si>
    <t>Невнесени по чл.64 за м.12 към 31.12.2019</t>
  </si>
  <si>
    <t>Община Априлци</t>
  </si>
  <si>
    <t>Община Троян</t>
  </si>
  <si>
    <t>Източник</t>
  </si>
  <si>
    <t>566(2)/12.02.2020</t>
  </si>
  <si>
    <t>Общо за РД Троян</t>
  </si>
  <si>
    <t>Сайт - Табл.2019 и решения</t>
  </si>
  <si>
    <t>По чл.60 към 31.12.2019</t>
  </si>
  <si>
    <t>По чл.64 към 31.12.2019</t>
  </si>
  <si>
    <t>Преобразуване на крайни салда 31.12.2019 от Табл.2019 (начислени) в начални салда 01.01.2020 от Табл.2020 (внесени) по общини</t>
  </si>
  <si>
    <t>Разлика</t>
  </si>
  <si>
    <t>Община Ловеч</t>
  </si>
  <si>
    <t>РД Троян - по счет.инф.</t>
  </si>
  <si>
    <t>РД Ловеч - по счет.инф.</t>
  </si>
  <si>
    <t>РД Троян - по табл.2019</t>
  </si>
  <si>
    <t>РД Ловеч - по табл.2019</t>
  </si>
  <si>
    <t>Община Летница</t>
  </si>
  <si>
    <t>Община Угърчин</t>
  </si>
  <si>
    <t>Общо за РД Ловеч</t>
  </si>
  <si>
    <t>566(4)/13.02.2020</t>
  </si>
  <si>
    <t>РД Луковит - по счет.инф.</t>
  </si>
  <si>
    <t>РД Луковит - по табл.2019</t>
  </si>
  <si>
    <t>Община Луковит</t>
  </si>
  <si>
    <t>Община Тетевен</t>
  </si>
  <si>
    <t>Община Червен бряг</t>
  </si>
  <si>
    <t>Община Ябланица</t>
  </si>
  <si>
    <t>Община Роман</t>
  </si>
  <si>
    <t>Общо за РД Луковит</t>
  </si>
  <si>
    <t>РД Никопол - по счет.инф.</t>
  </si>
  <si>
    <t>РД Никопол - по табл.2019</t>
  </si>
  <si>
    <t>Община Никопол</t>
  </si>
  <si>
    <t>Община Белене</t>
  </si>
  <si>
    <t>Община Левски</t>
  </si>
  <si>
    <t>Община Павликени</t>
  </si>
  <si>
    <t>Община Свищов</t>
  </si>
  <si>
    <t>Общо за РД Никопол</t>
  </si>
  <si>
    <t>РД Плевен - по счет.инф.</t>
  </si>
  <si>
    <t>РД Плевен - по табл.2019</t>
  </si>
  <si>
    <t>Община Плевен</t>
  </si>
  <si>
    <t>Община Гулянци</t>
  </si>
  <si>
    <t>Община Д. Дъбник</t>
  </si>
  <si>
    <t>Община Д. Митрополия</t>
  </si>
  <si>
    <t>Община Искър</t>
  </si>
  <si>
    <t>Община Пордим</t>
  </si>
  <si>
    <t>Общо за РД Плевен</t>
  </si>
  <si>
    <t>566(7)/20.02.2020</t>
  </si>
  <si>
    <t>Сайт - Табл.2019</t>
  </si>
  <si>
    <t>Изх.134/13.01.2020</t>
  </si>
  <si>
    <t>общо за:</t>
  </si>
  <si>
    <t>наличност към:</t>
  </si>
  <si>
    <t>31.12.2020 г.</t>
  </si>
  <si>
    <t>566(6)/19.02.2020</t>
  </si>
  <si>
    <t>Изх.123/13.01.2020</t>
  </si>
  <si>
    <t>Изразходени по чл.64  към 31.12.2019</t>
  </si>
  <si>
    <t>Втори вариант - по писмото от общ. Никопол - разбивката им по общини не съвпада с банковото им извлечение</t>
  </si>
  <si>
    <t>Депонирани коли-чества неопасни отпадъци, за които отчисленията по чл. 20 се увели-чават с 15 на 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</si>
</sst>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FEA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" fontId="0" fillId="6" borderId="1" xfId="0" applyNumberFormat="1" applyFill="1" applyBorder="1" applyAlignment="1">
      <alignment horizontal="right" wrapText="1"/>
    </xf>
    <xf numFmtId="0" fontId="0" fillId="8" borderId="1" xfId="0" applyFill="1" applyBorder="1"/>
    <xf numFmtId="4" fontId="0" fillId="8" borderId="1" xfId="0" applyNumberFormat="1" applyFill="1" applyBorder="1"/>
    <xf numFmtId="0" fontId="0" fillId="6" borderId="1" xfId="0" applyFill="1" applyBorder="1" applyAlignment="1">
      <alignment vertical="center" wrapText="1"/>
    </xf>
    <xf numFmtId="0" fontId="0" fillId="4" borderId="1" xfId="0" applyFill="1" applyBorder="1"/>
    <xf numFmtId="4" fontId="0" fillId="4" borderId="1" xfId="0" applyNumberFormat="1" applyFill="1" applyBorder="1"/>
    <xf numFmtId="0" fontId="7" fillId="0" borderId="1" xfId="0" applyFont="1" applyBorder="1"/>
    <xf numFmtId="0" fontId="1" fillId="2" borderId="2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3" fillId="8" borderId="7" xfId="0" applyFont="1" applyFill="1" applyBorder="1" applyAlignment="1">
      <alignment horizontal="right" vertical="center" wrapText="1"/>
    </xf>
    <xf numFmtId="14" fontId="3" fillId="8" borderId="7" xfId="0" applyNumberFormat="1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4" fontId="0" fillId="6" borderId="9" xfId="0" applyNumberFormat="1" applyFill="1" applyBorder="1" applyAlignment="1" applyProtection="1">
      <alignment horizontal="right" vertical="center" wrapText="1"/>
    </xf>
    <xf numFmtId="2" fontId="0" fillId="6" borderId="9" xfId="0" applyNumberFormat="1" applyFill="1" applyBorder="1" applyAlignment="1" applyProtection="1">
      <alignment horizontal="center" vertical="center" wrapText="1"/>
    </xf>
    <xf numFmtId="4" fontId="1" fillId="2" borderId="9" xfId="0" applyNumberFormat="1" applyFont="1" applyFill="1" applyBorder="1" applyAlignment="1" applyProtection="1">
      <alignment horizontal="right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8" borderId="14" xfId="0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5" fillId="0" borderId="1" xfId="0" applyFont="1" applyBorder="1"/>
    <xf numFmtId="164" fontId="0" fillId="9" borderId="1" xfId="0" applyNumberFormat="1" applyFill="1" applyBorder="1" applyAlignment="1" applyProtection="1">
      <alignment horizontal="right" vertical="center" wrapText="1" indent="1"/>
      <protection locked="0"/>
    </xf>
    <xf numFmtId="4" fontId="3" fillId="2" borderId="9" xfId="0" applyNumberFormat="1" applyFont="1" applyFill="1" applyBorder="1" applyAlignment="1">
      <alignment horizontal="right" vertical="center" wrapText="1" indent="1"/>
    </xf>
    <xf numFmtId="4" fontId="0" fillId="0" borderId="1" xfId="0" applyNumberFormat="1" applyBorder="1" applyAlignment="1">
      <alignment horizontal="right" vertical="center" wrapText="1" indent="1"/>
    </xf>
    <xf numFmtId="4" fontId="1" fillId="2" borderId="1" xfId="0" applyNumberFormat="1" applyFont="1" applyFill="1" applyBorder="1" applyAlignment="1">
      <alignment horizontal="right" vertical="center" wrapText="1" indent="1"/>
    </xf>
    <xf numFmtId="4" fontId="0" fillId="8" borderId="7" xfId="0" applyNumberFormat="1" applyFill="1" applyBorder="1" applyAlignment="1">
      <alignment horizontal="right" vertical="center" wrapText="1" indent="1"/>
    </xf>
    <xf numFmtId="4" fontId="3" fillId="8" borderId="7" xfId="0" applyNumberFormat="1" applyFont="1" applyFill="1" applyBorder="1" applyAlignment="1">
      <alignment horizontal="right" vertical="center" wrapText="1" indent="1"/>
    </xf>
    <xf numFmtId="4" fontId="3" fillId="2" borderId="9" xfId="0" applyNumberFormat="1" applyFont="1" applyFill="1" applyBorder="1" applyAlignment="1" applyProtection="1">
      <alignment horizontal="right" vertical="center" wrapText="1" indent="1"/>
    </xf>
    <xf numFmtId="4" fontId="0" fillId="6" borderId="9" xfId="0" applyNumberFormat="1" applyFill="1" applyBorder="1" applyAlignment="1" applyProtection="1">
      <alignment horizontal="right" vertical="center" wrapText="1" indent="1"/>
    </xf>
    <xf numFmtId="4" fontId="1" fillId="2" borderId="9" xfId="0" applyNumberFormat="1" applyFont="1" applyFill="1" applyBorder="1" applyAlignment="1" applyProtection="1">
      <alignment horizontal="right" vertical="center" wrapText="1" indent="1"/>
    </xf>
    <xf numFmtId="164" fontId="3" fillId="2" borderId="9" xfId="0" applyNumberFormat="1" applyFont="1" applyFill="1" applyBorder="1" applyAlignment="1">
      <alignment horizontal="right" vertical="center" wrapText="1" indent="1"/>
    </xf>
    <xf numFmtId="4" fontId="3" fillId="6" borderId="9" xfId="0" applyNumberFormat="1" applyFont="1" applyFill="1" applyBorder="1" applyAlignment="1" applyProtection="1">
      <alignment horizontal="right" vertical="center" wrapText="1" indent="1"/>
    </xf>
    <xf numFmtId="4" fontId="0" fillId="0" borderId="1" xfId="0" applyNumberFormat="1" applyFill="1" applyBorder="1" applyAlignment="1" applyProtection="1">
      <alignment horizontal="right" vertical="center" wrapText="1" indent="1"/>
      <protection locked="0"/>
    </xf>
    <xf numFmtId="4" fontId="0" fillId="0" borderId="1" xfId="0" applyNumberFormat="1" applyFill="1" applyBorder="1" applyAlignment="1">
      <alignment horizontal="right" vertical="center" wrapText="1" indent="1"/>
    </xf>
    <xf numFmtId="4" fontId="0" fillId="6" borderId="1" xfId="0" applyNumberFormat="1" applyFill="1" applyBorder="1" applyAlignment="1">
      <alignment horizontal="right" vertical="center" wrapText="1" indent="1"/>
    </xf>
    <xf numFmtId="4" fontId="0" fillId="8" borderId="7" xfId="0" applyNumberFormat="1" applyFont="1" applyFill="1" applyBorder="1" applyAlignment="1">
      <alignment horizontal="right" vertical="center" wrapText="1" indent="1"/>
    </xf>
    <xf numFmtId="4" fontId="0" fillId="7" borderId="1" xfId="0" applyNumberFormat="1" applyFill="1" applyBorder="1" applyAlignment="1">
      <alignment horizontal="right" vertical="center" wrapText="1" indent="1"/>
    </xf>
    <xf numFmtId="4" fontId="0" fillId="8" borderId="18" xfId="0" applyNumberFormat="1" applyFill="1" applyBorder="1" applyAlignment="1">
      <alignment horizontal="right" vertical="center" wrapText="1" indent="1"/>
    </xf>
    <xf numFmtId="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0" fillId="6" borderId="19" xfId="0" applyNumberFormat="1" applyFill="1" applyBorder="1" applyAlignment="1" applyProtection="1">
      <alignment horizontal="right" vertical="center" wrapText="1" indent="1"/>
    </xf>
    <xf numFmtId="4" fontId="0" fillId="2" borderId="9" xfId="0" applyNumberFormat="1" applyFill="1" applyBorder="1" applyAlignment="1">
      <alignment horizontal="right" vertical="center" wrapText="1" indent="1"/>
    </xf>
    <xf numFmtId="4" fontId="3" fillId="0" borderId="1" xfId="0" applyNumberFormat="1" applyFont="1" applyFill="1" applyBorder="1" applyAlignment="1">
      <alignment horizontal="right" vertical="center" wrapText="1" indent="1"/>
    </xf>
    <xf numFmtId="0" fontId="1" fillId="2" borderId="12" xfId="0" applyFont="1" applyFill="1" applyBorder="1" applyAlignment="1">
      <alignment horizontal="right" vertical="center" wrapText="1" indent="1"/>
    </xf>
    <xf numFmtId="164" fontId="0" fillId="0" borderId="1" xfId="0" applyNumberFormat="1" applyBorder="1" applyAlignment="1">
      <alignment horizontal="right" vertical="center" wrapText="1" indent="1"/>
    </xf>
    <xf numFmtId="164" fontId="1" fillId="2" borderId="1" xfId="0" applyNumberFormat="1" applyFont="1" applyFill="1" applyBorder="1" applyAlignment="1">
      <alignment horizontal="right" vertical="center" wrapText="1" indent="1"/>
    </xf>
    <xf numFmtId="164" fontId="3" fillId="8" borderId="7" xfId="0" applyNumberFormat="1" applyFont="1" applyFill="1" applyBorder="1" applyAlignment="1">
      <alignment horizontal="right" vertical="center" wrapText="1" indent="1"/>
    </xf>
    <xf numFmtId="164" fontId="3" fillId="2" borderId="9" xfId="0" applyNumberFormat="1" applyFont="1" applyFill="1" applyBorder="1" applyAlignment="1" applyProtection="1">
      <alignment horizontal="right" vertical="center" wrapText="1" indent="1"/>
    </xf>
    <xf numFmtId="164" fontId="1" fillId="2" borderId="9" xfId="0" applyNumberFormat="1" applyFont="1" applyFill="1" applyBorder="1" applyAlignment="1" applyProtection="1">
      <alignment horizontal="right" vertical="center" wrapText="1" indent="1"/>
    </xf>
    <xf numFmtId="164" fontId="3" fillId="6" borderId="9" xfId="0" applyNumberFormat="1" applyFont="1" applyFill="1" applyBorder="1" applyAlignment="1" applyProtection="1">
      <alignment horizontal="right" vertical="center" wrapText="1" indent="1"/>
    </xf>
    <xf numFmtId="164" fontId="3" fillId="6" borderId="19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/>
    <xf numFmtId="4" fontId="7" fillId="0" borderId="1" xfId="0" applyNumberFormat="1" applyFont="1" applyBorder="1"/>
    <xf numFmtId="2" fontId="6" fillId="3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vertical="center" wrapText="1" inden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0"/>
  <sheetViews>
    <sheetView tabSelected="1" zoomScale="90" zoomScaleNormal="90" workbookViewId="0">
      <pane ySplit="3" topLeftCell="A238" activePane="bottomLeft" state="frozen"/>
      <selection activeCell="L1" sqref="L1"/>
      <selection pane="bottomLeft" activeCell="J146" sqref="J146"/>
    </sheetView>
  </sheetViews>
  <sheetFormatPr defaultColWidth="8.88671875" defaultRowHeight="14.4" x14ac:dyDescent="0.3"/>
  <cols>
    <col min="1" max="1" width="4.5546875" style="1" customWidth="1"/>
    <col min="2" max="2" width="12.6640625" style="1" customWidth="1"/>
    <col min="3" max="3" width="16" style="1" customWidth="1"/>
    <col min="4" max="4" width="12.6640625" style="1" customWidth="1"/>
    <col min="5" max="5" width="13.33203125" style="45" customWidth="1"/>
    <col min="6" max="6" width="9.109375" style="1" customWidth="1"/>
    <col min="7" max="7" width="9" style="1" customWidth="1"/>
    <col min="8" max="8" width="12.6640625" style="1" customWidth="1"/>
    <col min="9" max="9" width="13.88671875" style="1" customWidth="1"/>
    <col min="10" max="10" width="12.6640625" style="1" customWidth="1"/>
    <col min="11" max="11" width="14" style="1" customWidth="1"/>
    <col min="12" max="13" width="12.6640625" style="1" customWidth="1"/>
    <col min="14" max="14" width="9.88671875" style="1" customWidth="1"/>
    <col min="15" max="15" width="10.5546875" style="1" customWidth="1"/>
    <col min="16" max="16" width="12.6640625" style="1" customWidth="1"/>
    <col min="17" max="17" width="15.44140625" style="1" customWidth="1"/>
    <col min="18" max="19" width="13.109375" style="1" customWidth="1"/>
    <col min="20" max="20" width="17.6640625" style="1" customWidth="1"/>
    <col min="21" max="21" width="12" style="1" customWidth="1"/>
    <col min="22" max="22" width="38.33203125" style="1" customWidth="1"/>
    <col min="23" max="16384" width="8.88671875" style="1"/>
  </cols>
  <sheetData>
    <row r="1" spans="1:22" ht="16.5" customHeight="1" thickBot="1" x14ac:dyDescent="0.35">
      <c r="A1" s="79" t="s">
        <v>119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</row>
    <row r="2" spans="1:22" s="2" customFormat="1" ht="40.950000000000003" customHeight="1" x14ac:dyDescent="0.3">
      <c r="A2" s="96" t="s">
        <v>0</v>
      </c>
      <c r="B2" s="89" t="s">
        <v>4</v>
      </c>
      <c r="C2" s="89" t="s">
        <v>1</v>
      </c>
      <c r="D2" s="89"/>
      <c r="E2" s="91" t="s">
        <v>5</v>
      </c>
      <c r="F2" s="89" t="s">
        <v>68</v>
      </c>
      <c r="G2" s="89" t="s">
        <v>69</v>
      </c>
      <c r="H2" s="89" t="s">
        <v>70</v>
      </c>
      <c r="I2" s="89" t="s">
        <v>71</v>
      </c>
      <c r="J2" s="89" t="s">
        <v>6</v>
      </c>
      <c r="K2" s="89" t="s">
        <v>7</v>
      </c>
      <c r="L2" s="89" t="s">
        <v>8</v>
      </c>
      <c r="M2" s="89" t="s">
        <v>9</v>
      </c>
      <c r="N2" s="89" t="s">
        <v>10</v>
      </c>
      <c r="O2" s="89" t="s">
        <v>11</v>
      </c>
      <c r="P2" s="89" t="s">
        <v>12</v>
      </c>
      <c r="Q2" s="89" t="s">
        <v>13</v>
      </c>
      <c r="R2" s="89" t="s">
        <v>33</v>
      </c>
      <c r="S2" s="89" t="s">
        <v>34</v>
      </c>
      <c r="T2" s="89" t="s">
        <v>181</v>
      </c>
      <c r="U2" s="89" t="s">
        <v>14</v>
      </c>
      <c r="V2" s="85" t="s">
        <v>15</v>
      </c>
    </row>
    <row r="3" spans="1:22" s="2" customFormat="1" ht="49.5" customHeight="1" x14ac:dyDescent="0.3">
      <c r="A3" s="97"/>
      <c r="B3" s="90"/>
      <c r="C3" s="11" t="s">
        <v>2</v>
      </c>
      <c r="D3" s="11" t="s">
        <v>3</v>
      </c>
      <c r="E3" s="92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86"/>
    </row>
    <row r="4" spans="1:22" ht="15.75" thickBot="1" x14ac:dyDescent="0.3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  <c r="O4" s="28">
        <v>15</v>
      </c>
      <c r="P4" s="28">
        <v>16</v>
      </c>
      <c r="Q4" s="28">
        <v>17</v>
      </c>
      <c r="R4" s="28">
        <v>18</v>
      </c>
      <c r="S4" s="28">
        <v>19</v>
      </c>
      <c r="T4" s="28">
        <v>20</v>
      </c>
      <c r="U4" s="28">
        <v>21</v>
      </c>
      <c r="V4" s="29">
        <v>20</v>
      </c>
    </row>
    <row r="5" spans="1:22" s="32" customFormat="1" ht="14.4" customHeight="1" x14ac:dyDescent="0.3">
      <c r="A5" s="98">
        <v>1</v>
      </c>
      <c r="B5" s="101" t="s">
        <v>16</v>
      </c>
      <c r="C5" s="46" t="s">
        <v>175</v>
      </c>
      <c r="D5" s="30" t="s">
        <v>72</v>
      </c>
      <c r="E5" s="57">
        <f t="shared" ref="E5" si="0">E21+E37+E53</f>
        <v>78564.38</v>
      </c>
      <c r="F5" s="49"/>
      <c r="G5" s="49"/>
      <c r="H5" s="49">
        <f t="shared" ref="H5" si="1">H21+H37+H53</f>
        <v>203459.54</v>
      </c>
      <c r="I5" s="49">
        <f>I21+I37+I53</f>
        <v>1468617.7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31"/>
    </row>
    <row r="6" spans="1:22" ht="14.4" customHeight="1" x14ac:dyDescent="0.3">
      <c r="A6" s="99"/>
      <c r="B6" s="83"/>
      <c r="C6" s="87" t="s">
        <v>17</v>
      </c>
      <c r="D6" s="3" t="s">
        <v>18</v>
      </c>
      <c r="E6" s="70">
        <f>E22+E38+E54</f>
        <v>769.33999999999992</v>
      </c>
      <c r="F6" s="50">
        <v>5.55</v>
      </c>
      <c r="G6" s="50">
        <v>95</v>
      </c>
      <c r="H6" s="50">
        <f t="shared" ref="H6:U6" si="2">H22+H38+H54</f>
        <v>4269.84</v>
      </c>
      <c r="I6" s="50">
        <f t="shared" si="2"/>
        <v>73087.3</v>
      </c>
      <c r="J6" s="50">
        <f t="shared" si="2"/>
        <v>4269.84</v>
      </c>
      <c r="K6" s="50">
        <f t="shared" si="2"/>
        <v>73087.3</v>
      </c>
      <c r="L6" s="50">
        <f t="shared" si="2"/>
        <v>0</v>
      </c>
      <c r="M6" s="50">
        <f t="shared" si="2"/>
        <v>0</v>
      </c>
      <c r="N6" s="50">
        <f t="shared" si="2"/>
        <v>0</v>
      </c>
      <c r="O6" s="50">
        <f t="shared" si="2"/>
        <v>0</v>
      </c>
      <c r="P6" s="50">
        <f t="shared" si="2"/>
        <v>0</v>
      </c>
      <c r="Q6" s="50">
        <f t="shared" si="2"/>
        <v>0</v>
      </c>
      <c r="R6" s="50">
        <f t="shared" ref="H6:U7" si="3">R22+R38+R54</f>
        <v>3779.88</v>
      </c>
      <c r="S6" s="50">
        <f t="shared" si="3"/>
        <v>38820.42</v>
      </c>
      <c r="T6" s="50">
        <f t="shared" si="2"/>
        <v>0</v>
      </c>
      <c r="U6" s="50">
        <f t="shared" si="2"/>
        <v>0</v>
      </c>
      <c r="V6" s="6" t="s">
        <v>120</v>
      </c>
    </row>
    <row r="7" spans="1:22" x14ac:dyDescent="0.3">
      <c r="A7" s="99"/>
      <c r="B7" s="83"/>
      <c r="C7" s="83"/>
      <c r="D7" s="3" t="s">
        <v>19</v>
      </c>
      <c r="E7" s="70">
        <f>E23+E39+E55</f>
        <v>737.64</v>
      </c>
      <c r="F7" s="50">
        <v>5.55</v>
      </c>
      <c r="G7" s="50">
        <v>95</v>
      </c>
      <c r="H7" s="50">
        <f t="shared" si="3"/>
        <v>4093.9</v>
      </c>
      <c r="I7" s="50">
        <f t="shared" si="3"/>
        <v>70075.8</v>
      </c>
      <c r="J7" s="50">
        <f t="shared" si="3"/>
        <v>4093.9</v>
      </c>
      <c r="K7" s="50">
        <f t="shared" si="3"/>
        <v>70075.8</v>
      </c>
      <c r="L7" s="50">
        <f t="shared" si="3"/>
        <v>0</v>
      </c>
      <c r="M7" s="50">
        <f t="shared" si="3"/>
        <v>0</v>
      </c>
      <c r="N7" s="50">
        <f t="shared" si="3"/>
        <v>0</v>
      </c>
      <c r="O7" s="50">
        <f t="shared" si="3"/>
        <v>0</v>
      </c>
      <c r="P7" s="50">
        <f t="shared" si="3"/>
        <v>0</v>
      </c>
      <c r="Q7" s="50">
        <f t="shared" si="3"/>
        <v>0</v>
      </c>
      <c r="R7" s="50">
        <f t="shared" si="3"/>
        <v>0</v>
      </c>
      <c r="S7" s="50">
        <f t="shared" si="3"/>
        <v>0</v>
      </c>
      <c r="T7" s="50">
        <f t="shared" si="3"/>
        <v>0</v>
      </c>
      <c r="U7" s="50">
        <f t="shared" si="3"/>
        <v>0</v>
      </c>
      <c r="V7" s="6"/>
    </row>
    <row r="8" spans="1:22" x14ac:dyDescent="0.3">
      <c r="A8" s="99"/>
      <c r="B8" s="83"/>
      <c r="C8" s="83"/>
      <c r="D8" s="3" t="s">
        <v>74</v>
      </c>
      <c r="E8" s="70">
        <f>E24+E40+E57</f>
        <v>0</v>
      </c>
      <c r="F8" s="50">
        <v>5.55</v>
      </c>
      <c r="G8" s="50">
        <v>95</v>
      </c>
      <c r="H8" s="50">
        <f t="shared" ref="H8:U8" si="4">H24+H40+H57</f>
        <v>0</v>
      </c>
      <c r="I8" s="50">
        <f t="shared" si="4"/>
        <v>59836.700000000004</v>
      </c>
      <c r="J8" s="50">
        <f t="shared" si="4"/>
        <v>0</v>
      </c>
      <c r="K8" s="50">
        <f t="shared" si="4"/>
        <v>59836.700000000004</v>
      </c>
      <c r="L8" s="50">
        <f t="shared" si="4"/>
        <v>0</v>
      </c>
      <c r="M8" s="50">
        <f t="shared" si="4"/>
        <v>0</v>
      </c>
      <c r="N8" s="50">
        <f t="shared" si="4"/>
        <v>0</v>
      </c>
      <c r="O8" s="50">
        <f t="shared" si="4"/>
        <v>0</v>
      </c>
      <c r="P8" s="50">
        <f t="shared" si="4"/>
        <v>0</v>
      </c>
      <c r="Q8" s="50">
        <f t="shared" si="4"/>
        <v>0</v>
      </c>
      <c r="R8" s="50">
        <f t="shared" si="4"/>
        <v>0</v>
      </c>
      <c r="S8" s="50">
        <f t="shared" si="4"/>
        <v>0</v>
      </c>
      <c r="T8" s="50">
        <f t="shared" si="4"/>
        <v>0</v>
      </c>
      <c r="U8" s="50">
        <f t="shared" si="4"/>
        <v>0</v>
      </c>
      <c r="V8" s="6" t="s">
        <v>78</v>
      </c>
    </row>
    <row r="9" spans="1:22" x14ac:dyDescent="0.3">
      <c r="A9" s="99"/>
      <c r="B9" s="83"/>
      <c r="C9" s="83"/>
      <c r="D9" s="3" t="s">
        <v>86</v>
      </c>
      <c r="E9" s="70">
        <f>E25+E41+E58</f>
        <v>969.5</v>
      </c>
      <c r="F9" s="50">
        <v>5.55</v>
      </c>
      <c r="G9" s="50">
        <v>69</v>
      </c>
      <c r="H9" s="50">
        <f t="shared" ref="H9:U9" si="5">H25+H41+H58</f>
        <v>5380.72</v>
      </c>
      <c r="I9" s="50">
        <f t="shared" si="5"/>
        <v>23435.160000000003</v>
      </c>
      <c r="J9" s="50">
        <f t="shared" si="5"/>
        <v>5380.72</v>
      </c>
      <c r="K9" s="50">
        <f t="shared" si="5"/>
        <v>23435.160000000003</v>
      </c>
      <c r="L9" s="50">
        <f t="shared" si="5"/>
        <v>0</v>
      </c>
      <c r="M9" s="50">
        <f t="shared" si="5"/>
        <v>0</v>
      </c>
      <c r="N9" s="50">
        <f t="shared" si="5"/>
        <v>0</v>
      </c>
      <c r="O9" s="50">
        <f t="shared" si="5"/>
        <v>0</v>
      </c>
      <c r="P9" s="50">
        <f t="shared" si="5"/>
        <v>0</v>
      </c>
      <c r="Q9" s="50">
        <f t="shared" si="5"/>
        <v>0</v>
      </c>
      <c r="R9" s="50">
        <f t="shared" si="5"/>
        <v>0</v>
      </c>
      <c r="S9" s="50">
        <f t="shared" si="5"/>
        <v>0</v>
      </c>
      <c r="T9" s="50">
        <f t="shared" si="5"/>
        <v>0</v>
      </c>
      <c r="U9" s="50">
        <f t="shared" si="5"/>
        <v>0</v>
      </c>
      <c r="V9" s="6" t="s">
        <v>79</v>
      </c>
    </row>
    <row r="10" spans="1:22" x14ac:dyDescent="0.3">
      <c r="A10" s="99"/>
      <c r="B10" s="83"/>
      <c r="C10" s="83"/>
      <c r="D10" s="3" t="s">
        <v>20</v>
      </c>
      <c r="E10" s="70">
        <f t="shared" ref="E10:E19" si="6">E26+E42+E58</f>
        <v>989.64</v>
      </c>
      <c r="F10" s="50">
        <v>5.55</v>
      </c>
      <c r="G10" s="50">
        <v>69</v>
      </c>
      <c r="H10" s="50">
        <f t="shared" ref="H10:U10" si="7">H26+H42+H58</f>
        <v>5492.5</v>
      </c>
      <c r="I10" s="50">
        <f t="shared" si="7"/>
        <v>68285.16</v>
      </c>
      <c r="J10" s="50">
        <f t="shared" si="7"/>
        <v>5492.5</v>
      </c>
      <c r="K10" s="50">
        <f t="shared" si="7"/>
        <v>68285.16</v>
      </c>
      <c r="L10" s="50">
        <f t="shared" si="7"/>
        <v>0</v>
      </c>
      <c r="M10" s="50">
        <f t="shared" si="7"/>
        <v>0</v>
      </c>
      <c r="N10" s="50">
        <f t="shared" si="7"/>
        <v>0</v>
      </c>
      <c r="O10" s="50">
        <f t="shared" si="7"/>
        <v>0</v>
      </c>
      <c r="P10" s="50">
        <f t="shared" si="7"/>
        <v>0</v>
      </c>
      <c r="Q10" s="50">
        <f t="shared" si="7"/>
        <v>0</v>
      </c>
      <c r="R10" s="50">
        <f t="shared" si="7"/>
        <v>0</v>
      </c>
      <c r="S10" s="50">
        <f t="shared" si="7"/>
        <v>0</v>
      </c>
      <c r="T10" s="50">
        <f t="shared" si="7"/>
        <v>0</v>
      </c>
      <c r="U10" s="50">
        <f t="shared" si="7"/>
        <v>0</v>
      </c>
      <c r="V10" s="6" t="s">
        <v>81</v>
      </c>
    </row>
    <row r="11" spans="1:22" x14ac:dyDescent="0.3">
      <c r="A11" s="99"/>
      <c r="B11" s="83"/>
      <c r="C11" s="83"/>
      <c r="D11" s="3" t="s">
        <v>21</v>
      </c>
      <c r="E11" s="70">
        <f t="shared" si="6"/>
        <v>961.56000000000006</v>
      </c>
      <c r="F11" s="50">
        <v>5.55</v>
      </c>
      <c r="G11" s="50">
        <v>69</v>
      </c>
      <c r="H11" s="50">
        <f t="shared" ref="H11:U11" si="8">H27+H43+H59</f>
        <v>664.34</v>
      </c>
      <c r="I11" s="50">
        <f>I27+I43+I59</f>
        <v>8259.2999999999993</v>
      </c>
      <c r="J11" s="50">
        <f t="shared" si="8"/>
        <v>5336.66</v>
      </c>
      <c r="K11" s="50">
        <f t="shared" si="8"/>
        <v>66347.64</v>
      </c>
      <c r="L11" s="50">
        <v>0</v>
      </c>
      <c r="M11" s="50">
        <v>0</v>
      </c>
      <c r="N11" s="50">
        <f t="shared" si="8"/>
        <v>0</v>
      </c>
      <c r="O11" s="50">
        <f t="shared" si="8"/>
        <v>0</v>
      </c>
      <c r="P11" s="50">
        <f t="shared" si="8"/>
        <v>0</v>
      </c>
      <c r="Q11" s="50">
        <f t="shared" si="8"/>
        <v>0</v>
      </c>
      <c r="R11" s="50">
        <f t="shared" si="8"/>
        <v>0</v>
      </c>
      <c r="S11" s="50">
        <f t="shared" si="8"/>
        <v>0</v>
      </c>
      <c r="T11" s="50">
        <f t="shared" si="8"/>
        <v>0</v>
      </c>
      <c r="U11" s="50">
        <f t="shared" si="8"/>
        <v>0</v>
      </c>
      <c r="V11" s="6" t="s">
        <v>80</v>
      </c>
    </row>
    <row r="12" spans="1:22" ht="16.5" customHeight="1" x14ac:dyDescent="0.3">
      <c r="A12" s="99"/>
      <c r="B12" s="83"/>
      <c r="C12" s="83"/>
      <c r="D12" s="3" t="s">
        <v>22</v>
      </c>
      <c r="E12" s="70">
        <f t="shared" si="6"/>
        <v>1112.5999999999999</v>
      </c>
      <c r="F12" s="50">
        <v>5.55</v>
      </c>
      <c r="G12" s="50">
        <v>69</v>
      </c>
      <c r="H12" s="50">
        <f t="shared" ref="H12:U12" si="9">H28+H44+H60</f>
        <v>644.47</v>
      </c>
      <c r="I12" s="50">
        <f t="shared" si="9"/>
        <v>8012.28</v>
      </c>
      <c r="J12" s="50">
        <f t="shared" si="9"/>
        <v>6174.93</v>
      </c>
      <c r="K12" s="50">
        <f t="shared" si="9"/>
        <v>76769.399999999994</v>
      </c>
      <c r="L12" s="50">
        <v>0</v>
      </c>
      <c r="M12" s="50">
        <v>0</v>
      </c>
      <c r="N12" s="50">
        <f t="shared" si="9"/>
        <v>0</v>
      </c>
      <c r="O12" s="50">
        <f t="shared" si="9"/>
        <v>0</v>
      </c>
      <c r="P12" s="50">
        <f t="shared" si="9"/>
        <v>0</v>
      </c>
      <c r="Q12" s="50">
        <f t="shared" si="9"/>
        <v>0</v>
      </c>
      <c r="R12" s="50">
        <f t="shared" si="9"/>
        <v>0</v>
      </c>
      <c r="S12" s="50">
        <f t="shared" si="9"/>
        <v>0</v>
      </c>
      <c r="T12" s="50">
        <f t="shared" si="9"/>
        <v>0</v>
      </c>
      <c r="U12" s="50">
        <f t="shared" si="9"/>
        <v>0</v>
      </c>
      <c r="V12" s="6" t="s">
        <v>88</v>
      </c>
    </row>
    <row r="13" spans="1:22" x14ac:dyDescent="0.3">
      <c r="A13" s="99"/>
      <c r="B13" s="83"/>
      <c r="C13" s="83"/>
      <c r="D13" s="3" t="s">
        <v>23</v>
      </c>
      <c r="E13" s="70">
        <f t="shared" si="6"/>
        <v>1212.6599999999999</v>
      </c>
      <c r="F13" s="50">
        <v>5.55</v>
      </c>
      <c r="G13" s="50">
        <v>69</v>
      </c>
      <c r="H13" s="50">
        <f t="shared" ref="H13:U13" si="10">H29+H45+H61</f>
        <v>763.57</v>
      </c>
      <c r="I13" s="50">
        <f t="shared" si="10"/>
        <v>9493.02</v>
      </c>
      <c r="J13" s="50">
        <f t="shared" si="10"/>
        <v>6730.2599999999993</v>
      </c>
      <c r="K13" s="50">
        <f t="shared" si="10"/>
        <v>83673.540000000008</v>
      </c>
      <c r="L13" s="50">
        <v>0</v>
      </c>
      <c r="M13" s="50">
        <v>0</v>
      </c>
      <c r="N13" s="50">
        <f t="shared" si="10"/>
        <v>0</v>
      </c>
      <c r="O13" s="50">
        <f t="shared" si="10"/>
        <v>0</v>
      </c>
      <c r="P13" s="50">
        <f t="shared" si="10"/>
        <v>0</v>
      </c>
      <c r="Q13" s="50">
        <f t="shared" si="10"/>
        <v>1590415.72</v>
      </c>
      <c r="R13" s="50">
        <f t="shared" si="10"/>
        <v>0</v>
      </c>
      <c r="S13" s="50">
        <f t="shared" si="10"/>
        <v>0</v>
      </c>
      <c r="T13" s="50">
        <f t="shared" si="10"/>
        <v>0</v>
      </c>
      <c r="U13" s="50">
        <f t="shared" si="10"/>
        <v>0</v>
      </c>
      <c r="V13" s="6" t="s">
        <v>87</v>
      </c>
    </row>
    <row r="14" spans="1:22" x14ac:dyDescent="0.3">
      <c r="A14" s="99"/>
      <c r="B14" s="83"/>
      <c r="C14" s="83"/>
      <c r="D14" s="3" t="s">
        <v>24</v>
      </c>
      <c r="E14" s="70">
        <f t="shared" si="6"/>
        <v>1154.8399999999999</v>
      </c>
      <c r="F14" s="50">
        <v>5.55</v>
      </c>
      <c r="G14" s="50">
        <v>69</v>
      </c>
      <c r="H14" s="50">
        <f t="shared" ref="H14:U14" si="11">H30+H46+H62</f>
        <v>852.48</v>
      </c>
      <c r="I14" s="50">
        <f t="shared" si="11"/>
        <v>10598.4</v>
      </c>
      <c r="J14" s="50">
        <f t="shared" si="11"/>
        <v>6409.3600000000006</v>
      </c>
      <c r="K14" s="50">
        <f t="shared" si="11"/>
        <v>79683.959999999992</v>
      </c>
      <c r="L14" s="50">
        <v>0</v>
      </c>
      <c r="M14" s="50">
        <v>0</v>
      </c>
      <c r="N14" s="50">
        <f t="shared" si="11"/>
        <v>0</v>
      </c>
      <c r="O14" s="50">
        <f t="shared" si="11"/>
        <v>0</v>
      </c>
      <c r="P14" s="50">
        <f t="shared" si="11"/>
        <v>0</v>
      </c>
      <c r="Q14" s="50">
        <f t="shared" si="11"/>
        <v>0</v>
      </c>
      <c r="R14" s="50">
        <f t="shared" si="11"/>
        <v>0</v>
      </c>
      <c r="S14" s="50">
        <f t="shared" si="11"/>
        <v>0</v>
      </c>
      <c r="T14" s="50">
        <f t="shared" si="11"/>
        <v>0</v>
      </c>
      <c r="U14" s="50">
        <f t="shared" si="11"/>
        <v>0</v>
      </c>
      <c r="V14" s="6" t="s">
        <v>82</v>
      </c>
    </row>
    <row r="15" spans="1:22" x14ac:dyDescent="0.3">
      <c r="A15" s="99"/>
      <c r="B15" s="83"/>
      <c r="C15" s="83"/>
      <c r="D15" s="3" t="s">
        <v>25</v>
      </c>
      <c r="E15" s="70">
        <f t="shared" si="6"/>
        <v>1112.26</v>
      </c>
      <c r="F15" s="50">
        <v>5.55</v>
      </c>
      <c r="G15" s="50">
        <v>69</v>
      </c>
      <c r="H15" s="50">
        <f t="shared" ref="H15:U15" si="12">H31+H47+H63</f>
        <v>703.52</v>
      </c>
      <c r="I15" s="50">
        <f t="shared" si="12"/>
        <v>8746.44</v>
      </c>
      <c r="J15" s="50">
        <f t="shared" si="12"/>
        <v>6173.0499999999993</v>
      </c>
      <c r="K15" s="50">
        <f t="shared" si="12"/>
        <v>76745.94</v>
      </c>
      <c r="L15" s="50">
        <v>0</v>
      </c>
      <c r="M15" s="50">
        <v>0</v>
      </c>
      <c r="N15" s="50">
        <f t="shared" si="12"/>
        <v>0</v>
      </c>
      <c r="O15" s="50">
        <f t="shared" si="12"/>
        <v>0</v>
      </c>
      <c r="P15" s="50">
        <f t="shared" si="12"/>
        <v>0</v>
      </c>
      <c r="Q15" s="50">
        <f t="shared" si="12"/>
        <v>184088.4</v>
      </c>
      <c r="R15" s="50">
        <f t="shared" si="12"/>
        <v>0</v>
      </c>
      <c r="S15" s="50">
        <f t="shared" si="12"/>
        <v>0</v>
      </c>
      <c r="T15" s="50">
        <f t="shared" si="12"/>
        <v>0</v>
      </c>
      <c r="U15" s="50">
        <f t="shared" si="12"/>
        <v>0</v>
      </c>
      <c r="V15" s="6" t="s">
        <v>83</v>
      </c>
    </row>
    <row r="16" spans="1:22" x14ac:dyDescent="0.3">
      <c r="A16" s="99"/>
      <c r="B16" s="83"/>
      <c r="C16" s="83"/>
      <c r="D16" s="3" t="s">
        <v>26</v>
      </c>
      <c r="E16" s="70">
        <f t="shared" si="6"/>
        <v>1113.6000000000001</v>
      </c>
      <c r="F16" s="50">
        <v>5.55</v>
      </c>
      <c r="G16" s="50">
        <v>69</v>
      </c>
      <c r="H16" s="50">
        <f t="shared" ref="H16:U16" si="13">H32+H48+H64</f>
        <v>644.58000000000004</v>
      </c>
      <c r="I16" s="50">
        <f t="shared" si="13"/>
        <v>8013.66</v>
      </c>
      <c r="J16" s="50">
        <f t="shared" si="13"/>
        <v>6180.48</v>
      </c>
      <c r="K16" s="50">
        <f t="shared" si="13"/>
        <v>76838.400000000009</v>
      </c>
      <c r="L16" s="50">
        <v>0</v>
      </c>
      <c r="M16" s="50">
        <v>0</v>
      </c>
      <c r="N16" s="50">
        <f t="shared" si="13"/>
        <v>0</v>
      </c>
      <c r="O16" s="50">
        <f t="shared" si="13"/>
        <v>0</v>
      </c>
      <c r="P16" s="50">
        <f t="shared" si="13"/>
        <v>0</v>
      </c>
      <c r="Q16" s="50">
        <f t="shared" si="13"/>
        <v>0</v>
      </c>
      <c r="R16" s="50">
        <f t="shared" si="13"/>
        <v>0</v>
      </c>
      <c r="S16" s="50">
        <f t="shared" si="13"/>
        <v>0</v>
      </c>
      <c r="T16" s="50">
        <f t="shared" si="13"/>
        <v>0</v>
      </c>
      <c r="U16" s="50">
        <f t="shared" si="13"/>
        <v>0</v>
      </c>
      <c r="V16" s="6" t="s">
        <v>89</v>
      </c>
    </row>
    <row r="17" spans="1:22" x14ac:dyDescent="0.3">
      <c r="A17" s="99"/>
      <c r="B17" s="83"/>
      <c r="C17" s="83"/>
      <c r="D17" s="3" t="s">
        <v>27</v>
      </c>
      <c r="E17" s="70">
        <f t="shared" si="6"/>
        <v>950.04</v>
      </c>
      <c r="F17" s="50">
        <v>5.55</v>
      </c>
      <c r="G17" s="50">
        <v>69</v>
      </c>
      <c r="H17" s="50">
        <v>5272.73</v>
      </c>
      <c r="I17" s="50">
        <v>65552.759999999995</v>
      </c>
      <c r="J17" s="50">
        <f t="shared" ref="H17:U17" si="14">J33+J49+J65</f>
        <v>5272.73</v>
      </c>
      <c r="K17" s="50">
        <f t="shared" si="14"/>
        <v>65552.760000000009</v>
      </c>
      <c r="L17" s="50">
        <v>0</v>
      </c>
      <c r="M17" s="50">
        <v>0</v>
      </c>
      <c r="N17" s="50">
        <f t="shared" si="14"/>
        <v>0</v>
      </c>
      <c r="O17" s="50">
        <f t="shared" si="14"/>
        <v>0</v>
      </c>
      <c r="P17" s="50">
        <f t="shared" si="14"/>
        <v>0</v>
      </c>
      <c r="Q17" s="50">
        <f t="shared" si="14"/>
        <v>0</v>
      </c>
      <c r="R17" s="50">
        <f t="shared" si="14"/>
        <v>0</v>
      </c>
      <c r="S17" s="50">
        <f t="shared" si="14"/>
        <v>0</v>
      </c>
      <c r="T17" s="50">
        <f t="shared" si="14"/>
        <v>0</v>
      </c>
      <c r="U17" s="50">
        <f t="shared" si="14"/>
        <v>0</v>
      </c>
      <c r="V17" s="6"/>
    </row>
    <row r="18" spans="1:22" x14ac:dyDescent="0.3">
      <c r="A18" s="99"/>
      <c r="B18" s="83"/>
      <c r="C18" s="88"/>
      <c r="D18" s="3" t="s">
        <v>28</v>
      </c>
      <c r="E18" s="70">
        <f t="shared" si="6"/>
        <v>903.32</v>
      </c>
      <c r="F18" s="50">
        <v>5.55</v>
      </c>
      <c r="G18" s="50">
        <v>69</v>
      </c>
      <c r="H18" s="50">
        <v>5013.43</v>
      </c>
      <c r="I18" s="50">
        <v>62329.08</v>
      </c>
      <c r="J18" s="50">
        <f t="shared" ref="H18:U18" si="15">J34+J50+J66</f>
        <v>5013.43</v>
      </c>
      <c r="K18" s="50">
        <f t="shared" si="15"/>
        <v>62329.08</v>
      </c>
      <c r="L18" s="50">
        <v>0</v>
      </c>
      <c r="M18" s="50">
        <v>0</v>
      </c>
      <c r="N18" s="50">
        <f t="shared" si="15"/>
        <v>0</v>
      </c>
      <c r="O18" s="50">
        <f t="shared" si="15"/>
        <v>0</v>
      </c>
      <c r="P18" s="50">
        <f t="shared" si="15"/>
        <v>0</v>
      </c>
      <c r="Q18" s="50">
        <f t="shared" si="15"/>
        <v>0</v>
      </c>
      <c r="R18" s="50">
        <f t="shared" si="15"/>
        <v>0</v>
      </c>
      <c r="S18" s="50">
        <f t="shared" si="15"/>
        <v>0</v>
      </c>
      <c r="T18" s="50">
        <f t="shared" si="15"/>
        <v>0</v>
      </c>
      <c r="U18" s="50">
        <f t="shared" si="15"/>
        <v>0</v>
      </c>
      <c r="V18" s="6"/>
    </row>
    <row r="19" spans="1:22" s="4" customFormat="1" x14ac:dyDescent="0.3">
      <c r="A19" s="99"/>
      <c r="B19" s="83"/>
      <c r="C19" s="26" t="s">
        <v>174</v>
      </c>
      <c r="D19" s="5" t="s">
        <v>73</v>
      </c>
      <c r="E19" s="71">
        <f t="shared" si="6"/>
        <v>11987.000000000002</v>
      </c>
      <c r="F19" s="51"/>
      <c r="G19" s="51"/>
      <c r="H19" s="51">
        <f t="shared" ref="H19:M19" si="16">H35+H51+H67</f>
        <v>24540.560000000005</v>
      </c>
      <c r="I19" s="51">
        <f t="shared" si="16"/>
        <v>360656.52</v>
      </c>
      <c r="J19" s="51">
        <f t="shared" si="16"/>
        <v>66527.86</v>
      </c>
      <c r="K19" s="51">
        <f t="shared" si="16"/>
        <v>882660.84000000008</v>
      </c>
      <c r="L19" s="51">
        <f t="shared" si="16"/>
        <v>41987.3</v>
      </c>
      <c r="M19" s="51">
        <f t="shared" si="16"/>
        <v>522004.31999999995</v>
      </c>
      <c r="N19" s="51">
        <f t="shared" ref="N19:R19" si="17">SUM(N6:N18)</f>
        <v>0</v>
      </c>
      <c r="O19" s="51">
        <f t="shared" si="17"/>
        <v>0</v>
      </c>
      <c r="P19" s="51">
        <f t="shared" si="17"/>
        <v>0</v>
      </c>
      <c r="Q19" s="51">
        <f t="shared" si="17"/>
        <v>1774504.1199999999</v>
      </c>
      <c r="R19" s="51">
        <f t="shared" si="17"/>
        <v>3779.88</v>
      </c>
      <c r="S19" s="51">
        <f>SUM(S6:S18)</f>
        <v>38820.42</v>
      </c>
      <c r="T19" s="51">
        <f>T35+T51+T67</f>
        <v>0</v>
      </c>
      <c r="U19" s="51">
        <f>U35+U51+U67</f>
        <v>0</v>
      </c>
      <c r="V19" s="7"/>
    </row>
    <row r="20" spans="1:22" ht="14.4" customHeight="1" thickBot="1" x14ac:dyDescent="0.35">
      <c r="A20" s="100"/>
      <c r="B20" s="84"/>
      <c r="C20" s="34" t="s">
        <v>175</v>
      </c>
      <c r="D20" s="35" t="s">
        <v>176</v>
      </c>
      <c r="E20" s="72">
        <f>E5+E19</f>
        <v>90551.38</v>
      </c>
      <c r="F20" s="52"/>
      <c r="G20" s="52"/>
      <c r="H20" s="53">
        <f>H5+H19-P19+R19</f>
        <v>231779.98</v>
      </c>
      <c r="I20" s="53">
        <f>I5+I19-Q19+S19</f>
        <v>93590.520000000091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36"/>
    </row>
    <row r="21" spans="1:22" ht="14.4" customHeight="1" x14ac:dyDescent="0.3">
      <c r="A21" s="98">
        <v>2</v>
      </c>
      <c r="B21" s="82" t="s">
        <v>38</v>
      </c>
      <c r="C21" s="30" t="s">
        <v>175</v>
      </c>
      <c r="D21" s="37" t="s">
        <v>72</v>
      </c>
      <c r="E21" s="73">
        <v>10404.68</v>
      </c>
      <c r="F21" s="54"/>
      <c r="G21" s="54"/>
      <c r="H21" s="54">
        <v>30623.54</v>
      </c>
      <c r="I21" s="54">
        <v>306270.82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39"/>
    </row>
    <row r="22" spans="1:22" ht="14.4" customHeight="1" x14ac:dyDescent="0.3">
      <c r="A22" s="99"/>
      <c r="B22" s="83"/>
      <c r="C22" s="93" t="s">
        <v>30</v>
      </c>
      <c r="D22" s="3" t="s">
        <v>18</v>
      </c>
      <c r="E22" s="48">
        <v>66.78</v>
      </c>
      <c r="F22" s="50">
        <v>5.55</v>
      </c>
      <c r="G22" s="50">
        <v>95</v>
      </c>
      <c r="H22" s="48">
        <v>370.63</v>
      </c>
      <c r="I22" s="48">
        <v>6344.1</v>
      </c>
      <c r="J22" s="50">
        <f>ROUND((E22*F22),2)</f>
        <v>370.63</v>
      </c>
      <c r="K22" s="50">
        <f>ROUND((E22*G22),2)</f>
        <v>6344.1</v>
      </c>
      <c r="L22" s="50">
        <f>J22-H22</f>
        <v>0</v>
      </c>
      <c r="M22" s="50">
        <f>K22-I22</f>
        <v>0</v>
      </c>
      <c r="N22" s="48">
        <v>0</v>
      </c>
      <c r="O22" s="48">
        <v>0</v>
      </c>
      <c r="P22" s="48">
        <v>0</v>
      </c>
      <c r="Q22" s="48">
        <v>0</v>
      </c>
      <c r="R22" s="48">
        <v>448.77</v>
      </c>
      <c r="S22" s="48">
        <v>4609.0200000000004</v>
      </c>
      <c r="T22" s="48">
        <v>0</v>
      </c>
      <c r="U22" s="48">
        <v>0</v>
      </c>
      <c r="V22" s="6" t="s">
        <v>120</v>
      </c>
    </row>
    <row r="23" spans="1:22" x14ac:dyDescent="0.3">
      <c r="A23" s="99"/>
      <c r="B23" s="83"/>
      <c r="C23" s="94"/>
      <c r="D23" s="3" t="s">
        <v>19</v>
      </c>
      <c r="E23" s="48">
        <v>69.64</v>
      </c>
      <c r="F23" s="50">
        <v>5.55</v>
      </c>
      <c r="G23" s="50">
        <v>95</v>
      </c>
      <c r="H23" s="48">
        <v>386.5</v>
      </c>
      <c r="I23" s="48">
        <v>6615.8</v>
      </c>
      <c r="J23" s="50">
        <f t="shared" ref="J23:J34" si="18">ROUND((E23*F23),2)</f>
        <v>386.5</v>
      </c>
      <c r="K23" s="50">
        <f t="shared" ref="K23:K34" si="19">ROUND((E23*G23),2)</f>
        <v>6615.8</v>
      </c>
      <c r="L23" s="50">
        <f t="shared" ref="L23:L34" si="20">J23-H23</f>
        <v>0</v>
      </c>
      <c r="M23" s="50">
        <f t="shared" ref="M23:M34" si="21">K23-I23</f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8"/>
    </row>
    <row r="24" spans="1:22" x14ac:dyDescent="0.3">
      <c r="A24" s="99"/>
      <c r="B24" s="83"/>
      <c r="C24" s="94"/>
      <c r="D24" s="3" t="s">
        <v>74</v>
      </c>
      <c r="E24" s="48">
        <v>0</v>
      </c>
      <c r="F24" s="50">
        <v>5.55</v>
      </c>
      <c r="G24" s="50">
        <v>95</v>
      </c>
      <c r="H24" s="48">
        <v>0</v>
      </c>
      <c r="I24" s="48">
        <v>5333.3</v>
      </c>
      <c r="J24" s="50">
        <v>0</v>
      </c>
      <c r="K24" s="50">
        <v>5333.3</v>
      </c>
      <c r="L24" s="50">
        <f t="shared" si="20"/>
        <v>0</v>
      </c>
      <c r="M24" s="50">
        <f t="shared" si="21"/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8"/>
    </row>
    <row r="25" spans="1:22" x14ac:dyDescent="0.3">
      <c r="A25" s="99"/>
      <c r="B25" s="83"/>
      <c r="C25" s="94"/>
      <c r="D25" s="3" t="s">
        <v>86</v>
      </c>
      <c r="E25" s="48">
        <v>84.82</v>
      </c>
      <c r="F25" s="50">
        <v>5.55</v>
      </c>
      <c r="G25" s="50">
        <v>69</v>
      </c>
      <c r="H25" s="48">
        <v>470.75</v>
      </c>
      <c r="I25" s="48">
        <v>1978.92</v>
      </c>
      <c r="J25" s="50">
        <v>470.75</v>
      </c>
      <c r="K25" s="50">
        <v>1978.92</v>
      </c>
      <c r="L25" s="50">
        <f t="shared" ref="L25" si="22">J25-H25</f>
        <v>0</v>
      </c>
      <c r="M25" s="50">
        <f t="shared" ref="M25" si="23">K25-I25</f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8"/>
    </row>
    <row r="26" spans="1:22" x14ac:dyDescent="0.3">
      <c r="A26" s="99"/>
      <c r="B26" s="83"/>
      <c r="C26" s="94"/>
      <c r="D26" s="3" t="s">
        <v>20</v>
      </c>
      <c r="E26" s="48">
        <v>106.16</v>
      </c>
      <c r="F26" s="50">
        <v>5.55</v>
      </c>
      <c r="G26" s="50">
        <v>69</v>
      </c>
      <c r="H26" s="48">
        <v>589.19000000000005</v>
      </c>
      <c r="I26" s="48">
        <v>7325.04</v>
      </c>
      <c r="J26" s="50">
        <f t="shared" si="18"/>
        <v>589.19000000000005</v>
      </c>
      <c r="K26" s="50">
        <f t="shared" si="19"/>
        <v>7325.04</v>
      </c>
      <c r="L26" s="50">
        <f t="shared" si="20"/>
        <v>0</v>
      </c>
      <c r="M26" s="50">
        <f t="shared" si="21"/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8"/>
    </row>
    <row r="27" spans="1:22" x14ac:dyDescent="0.3">
      <c r="A27" s="99"/>
      <c r="B27" s="83"/>
      <c r="C27" s="94"/>
      <c r="D27" s="3" t="s">
        <v>21</v>
      </c>
      <c r="E27" s="48">
        <v>119.7</v>
      </c>
      <c r="F27" s="50">
        <v>5.55</v>
      </c>
      <c r="G27" s="50">
        <v>69</v>
      </c>
      <c r="H27" s="48">
        <v>664.34</v>
      </c>
      <c r="I27" s="48">
        <v>8259.2999999999993</v>
      </c>
      <c r="J27" s="50">
        <f t="shared" si="18"/>
        <v>664.34</v>
      </c>
      <c r="K27" s="50">
        <f t="shared" si="19"/>
        <v>8259.2999999999993</v>
      </c>
      <c r="L27" s="50">
        <f t="shared" si="20"/>
        <v>0</v>
      </c>
      <c r="M27" s="50">
        <f t="shared" si="21"/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8"/>
    </row>
    <row r="28" spans="1:22" x14ac:dyDescent="0.3">
      <c r="A28" s="99"/>
      <c r="B28" s="83"/>
      <c r="C28" s="94"/>
      <c r="D28" s="3" t="s">
        <v>22</v>
      </c>
      <c r="E28" s="48">
        <v>116.12</v>
      </c>
      <c r="F28" s="50">
        <v>5.55</v>
      </c>
      <c r="G28" s="50">
        <v>69</v>
      </c>
      <c r="H28" s="48">
        <v>644.47</v>
      </c>
      <c r="I28" s="48">
        <v>8012.28</v>
      </c>
      <c r="J28" s="50">
        <f t="shared" si="18"/>
        <v>644.47</v>
      </c>
      <c r="K28" s="50">
        <f t="shared" si="19"/>
        <v>8012.28</v>
      </c>
      <c r="L28" s="50">
        <f t="shared" si="20"/>
        <v>0</v>
      </c>
      <c r="M28" s="50">
        <f t="shared" si="21"/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8"/>
    </row>
    <row r="29" spans="1:22" x14ac:dyDescent="0.3">
      <c r="A29" s="99"/>
      <c r="B29" s="83"/>
      <c r="C29" s="94"/>
      <c r="D29" s="3" t="s">
        <v>23</v>
      </c>
      <c r="E29" s="48">
        <v>137.58000000000001</v>
      </c>
      <c r="F29" s="50">
        <v>5.55</v>
      </c>
      <c r="G29" s="50">
        <v>69</v>
      </c>
      <c r="H29" s="48">
        <v>763.57</v>
      </c>
      <c r="I29" s="48">
        <v>9493.02</v>
      </c>
      <c r="J29" s="50">
        <f t="shared" si="18"/>
        <v>763.57</v>
      </c>
      <c r="K29" s="50">
        <f t="shared" si="19"/>
        <v>9493.02</v>
      </c>
      <c r="L29" s="50">
        <f t="shared" si="20"/>
        <v>0</v>
      </c>
      <c r="M29" s="50">
        <f t="shared" si="21"/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8"/>
    </row>
    <row r="30" spans="1:22" x14ac:dyDescent="0.3">
      <c r="A30" s="99"/>
      <c r="B30" s="83"/>
      <c r="C30" s="94"/>
      <c r="D30" s="3" t="s">
        <v>24</v>
      </c>
      <c r="E30" s="48">
        <v>153.6</v>
      </c>
      <c r="F30" s="50">
        <v>5.55</v>
      </c>
      <c r="G30" s="50">
        <v>69</v>
      </c>
      <c r="H30" s="48">
        <v>852.48</v>
      </c>
      <c r="I30" s="48">
        <v>10598.4</v>
      </c>
      <c r="J30" s="50">
        <f t="shared" si="18"/>
        <v>852.48</v>
      </c>
      <c r="K30" s="50">
        <f t="shared" si="19"/>
        <v>10598.4</v>
      </c>
      <c r="L30" s="50">
        <f t="shared" si="20"/>
        <v>0</v>
      </c>
      <c r="M30" s="50">
        <f t="shared" si="21"/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8"/>
    </row>
    <row r="31" spans="1:22" ht="15" customHeight="1" x14ac:dyDescent="0.3">
      <c r="A31" s="99"/>
      <c r="B31" s="83"/>
      <c r="C31" s="94"/>
      <c r="D31" s="3" t="s">
        <v>25</v>
      </c>
      <c r="E31" s="48">
        <v>126.76</v>
      </c>
      <c r="F31" s="50">
        <v>5.55</v>
      </c>
      <c r="G31" s="50">
        <v>69</v>
      </c>
      <c r="H31" s="48">
        <v>703.52</v>
      </c>
      <c r="I31" s="48">
        <v>8746.44</v>
      </c>
      <c r="J31" s="50">
        <f t="shared" si="18"/>
        <v>703.52</v>
      </c>
      <c r="K31" s="50">
        <f t="shared" si="19"/>
        <v>8746.44</v>
      </c>
      <c r="L31" s="50">
        <f t="shared" si="20"/>
        <v>0</v>
      </c>
      <c r="M31" s="50">
        <f t="shared" si="21"/>
        <v>0</v>
      </c>
      <c r="N31" s="48">
        <v>0</v>
      </c>
      <c r="O31" s="48">
        <v>0</v>
      </c>
      <c r="P31" s="48">
        <v>0</v>
      </c>
      <c r="Q31" s="48">
        <v>184088.4</v>
      </c>
      <c r="R31" s="48">
        <v>0</v>
      </c>
      <c r="S31" s="48">
        <v>0</v>
      </c>
      <c r="T31" s="48">
        <v>0</v>
      </c>
      <c r="U31" s="48">
        <v>0</v>
      </c>
      <c r="V31" s="8" t="s">
        <v>75</v>
      </c>
    </row>
    <row r="32" spans="1:22" x14ac:dyDescent="0.3">
      <c r="A32" s="99"/>
      <c r="B32" s="83"/>
      <c r="C32" s="94"/>
      <c r="D32" s="3" t="s">
        <v>26</v>
      </c>
      <c r="E32" s="48">
        <v>116.14</v>
      </c>
      <c r="F32" s="50">
        <v>5.55</v>
      </c>
      <c r="G32" s="50">
        <v>69</v>
      </c>
      <c r="H32" s="48">
        <v>644.58000000000004</v>
      </c>
      <c r="I32" s="48">
        <v>8013.66</v>
      </c>
      <c r="J32" s="50">
        <f t="shared" si="18"/>
        <v>644.58000000000004</v>
      </c>
      <c r="K32" s="50">
        <f t="shared" si="19"/>
        <v>8013.66</v>
      </c>
      <c r="L32" s="50">
        <f t="shared" si="20"/>
        <v>0</v>
      </c>
      <c r="M32" s="50">
        <f t="shared" si="21"/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8"/>
    </row>
    <row r="33" spans="1:22" x14ac:dyDescent="0.3">
      <c r="A33" s="99"/>
      <c r="B33" s="83"/>
      <c r="C33" s="94"/>
      <c r="D33" s="3" t="s">
        <v>27</v>
      </c>
      <c r="E33" s="48">
        <v>86.5</v>
      </c>
      <c r="F33" s="50">
        <v>5.55</v>
      </c>
      <c r="G33" s="50">
        <v>69</v>
      </c>
      <c r="H33" s="48">
        <v>480.08</v>
      </c>
      <c r="I33" s="48">
        <v>5968.5</v>
      </c>
      <c r="J33" s="50">
        <f t="shared" si="18"/>
        <v>480.08</v>
      </c>
      <c r="K33" s="50">
        <f t="shared" si="19"/>
        <v>5968.5</v>
      </c>
      <c r="L33" s="50">
        <f t="shared" si="20"/>
        <v>0</v>
      </c>
      <c r="M33" s="50">
        <f t="shared" si="21"/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8"/>
    </row>
    <row r="34" spans="1:22" x14ac:dyDescent="0.3">
      <c r="A34" s="99"/>
      <c r="B34" s="83"/>
      <c r="C34" s="95"/>
      <c r="D34" s="3" t="s">
        <v>28</v>
      </c>
      <c r="E34" s="48">
        <v>99.2</v>
      </c>
      <c r="F34" s="50">
        <v>5.55</v>
      </c>
      <c r="G34" s="50">
        <v>69</v>
      </c>
      <c r="H34" s="48">
        <v>550.55999999999995</v>
      </c>
      <c r="I34" s="48">
        <v>6844.8</v>
      </c>
      <c r="J34" s="50">
        <f t="shared" si="18"/>
        <v>550.55999999999995</v>
      </c>
      <c r="K34" s="50">
        <f t="shared" si="19"/>
        <v>6844.8</v>
      </c>
      <c r="L34" s="50">
        <f t="shared" si="20"/>
        <v>0</v>
      </c>
      <c r="M34" s="50">
        <f t="shared" si="21"/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8"/>
    </row>
    <row r="35" spans="1:22" s="4" customFormat="1" x14ac:dyDescent="0.3">
      <c r="A35" s="99"/>
      <c r="B35" s="83"/>
      <c r="C35" s="26" t="s">
        <v>174</v>
      </c>
      <c r="D35" s="5" t="s">
        <v>73</v>
      </c>
      <c r="E35" s="71">
        <f>SUM(E22:E34)</f>
        <v>1283.0000000000002</v>
      </c>
      <c r="F35" s="51"/>
      <c r="G35" s="51"/>
      <c r="H35" s="51">
        <f t="shared" ref="H35:U35" si="24">SUM(H22:H34)</f>
        <v>7120.67</v>
      </c>
      <c r="I35" s="51">
        <f t="shared" si="24"/>
        <v>93533.560000000012</v>
      </c>
      <c r="J35" s="51">
        <f t="shared" si="24"/>
        <v>7120.67</v>
      </c>
      <c r="K35" s="51">
        <f t="shared" si="24"/>
        <v>93533.560000000012</v>
      </c>
      <c r="L35" s="51">
        <f t="shared" si="24"/>
        <v>0</v>
      </c>
      <c r="M35" s="51">
        <f t="shared" si="24"/>
        <v>0</v>
      </c>
      <c r="N35" s="51">
        <f t="shared" si="24"/>
        <v>0</v>
      </c>
      <c r="O35" s="51">
        <f t="shared" si="24"/>
        <v>0</v>
      </c>
      <c r="P35" s="51">
        <f t="shared" si="24"/>
        <v>0</v>
      </c>
      <c r="Q35" s="51">
        <f t="shared" si="24"/>
        <v>184088.4</v>
      </c>
      <c r="R35" s="51">
        <f t="shared" si="24"/>
        <v>448.77</v>
      </c>
      <c r="S35" s="51">
        <f t="shared" si="24"/>
        <v>4609.0200000000004</v>
      </c>
      <c r="T35" s="51">
        <f t="shared" si="24"/>
        <v>0</v>
      </c>
      <c r="U35" s="51">
        <f t="shared" si="24"/>
        <v>0</v>
      </c>
      <c r="V35" s="7"/>
    </row>
    <row r="36" spans="1:22" ht="14.4" customHeight="1" thickBot="1" x14ac:dyDescent="0.35">
      <c r="A36" s="100"/>
      <c r="B36" s="84"/>
      <c r="C36" s="34" t="s">
        <v>175</v>
      </c>
      <c r="D36" s="35" t="s">
        <v>176</v>
      </c>
      <c r="E36" s="72">
        <f>E21+E35</f>
        <v>11687.68</v>
      </c>
      <c r="F36" s="52"/>
      <c r="G36" s="52"/>
      <c r="H36" s="53">
        <f>H21+H35-P35+R35</f>
        <v>38192.979999999996</v>
      </c>
      <c r="I36" s="53">
        <f>I21+I35-Q35+S35</f>
        <v>220325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36"/>
    </row>
    <row r="37" spans="1:22" ht="14.4" customHeight="1" x14ac:dyDescent="0.3">
      <c r="A37" s="98">
        <v>3</v>
      </c>
      <c r="B37" s="82" t="s">
        <v>38</v>
      </c>
      <c r="C37" s="30" t="s">
        <v>175</v>
      </c>
      <c r="D37" s="37" t="s">
        <v>72</v>
      </c>
      <c r="E37" s="74">
        <v>68159.7</v>
      </c>
      <c r="F37" s="56"/>
      <c r="G37" s="56"/>
      <c r="H37" s="56">
        <v>172836</v>
      </c>
      <c r="I37" s="56">
        <v>1162346.8799999999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0"/>
    </row>
    <row r="38" spans="1:22" ht="14.4" customHeight="1" x14ac:dyDescent="0.3">
      <c r="A38" s="99"/>
      <c r="B38" s="83"/>
      <c r="C38" s="93" t="s">
        <v>31</v>
      </c>
      <c r="D38" s="3" t="s">
        <v>18</v>
      </c>
      <c r="E38" s="48">
        <v>702.56</v>
      </c>
      <c r="F38" s="50">
        <v>5.55</v>
      </c>
      <c r="G38" s="50">
        <v>95</v>
      </c>
      <c r="H38" s="48">
        <v>3899.21</v>
      </c>
      <c r="I38" s="48">
        <v>66743.199999999997</v>
      </c>
      <c r="J38" s="50">
        <f>ROUND((E38*F38),2)</f>
        <v>3899.21</v>
      </c>
      <c r="K38" s="50">
        <f>ROUND((E38*G38),2)</f>
        <v>66743.199999999997</v>
      </c>
      <c r="L38" s="50">
        <f>J38-H38</f>
        <v>0</v>
      </c>
      <c r="M38" s="50">
        <f>K38-I38</f>
        <v>0</v>
      </c>
      <c r="N38" s="48">
        <v>0</v>
      </c>
      <c r="O38" s="48">
        <v>0</v>
      </c>
      <c r="P38" s="48">
        <v>0</v>
      </c>
      <c r="Q38" s="48">
        <v>0</v>
      </c>
      <c r="R38" s="48">
        <v>3331.11</v>
      </c>
      <c r="S38" s="48">
        <v>34211.4</v>
      </c>
      <c r="T38" s="48">
        <v>0</v>
      </c>
      <c r="U38" s="48">
        <v>0</v>
      </c>
      <c r="V38" s="6" t="s">
        <v>120</v>
      </c>
    </row>
    <row r="39" spans="1:22" x14ac:dyDescent="0.3">
      <c r="A39" s="99"/>
      <c r="B39" s="83"/>
      <c r="C39" s="94"/>
      <c r="D39" s="3" t="s">
        <v>19</v>
      </c>
      <c r="E39" s="48">
        <v>668</v>
      </c>
      <c r="F39" s="50">
        <v>5.55</v>
      </c>
      <c r="G39" s="50">
        <v>95</v>
      </c>
      <c r="H39" s="48">
        <v>3707.4</v>
      </c>
      <c r="I39" s="48">
        <v>63460</v>
      </c>
      <c r="J39" s="50">
        <f t="shared" ref="J39:J50" si="25">ROUND((E39*F39),2)</f>
        <v>3707.4</v>
      </c>
      <c r="K39" s="50">
        <f t="shared" ref="K39:K50" si="26">ROUND((E39*G39),2)</f>
        <v>63460</v>
      </c>
      <c r="L39" s="50">
        <f t="shared" ref="L39:L49" si="27">J39-H39</f>
        <v>0</v>
      </c>
      <c r="M39" s="50">
        <f t="shared" ref="M39:M50" si="28">K39-I39</f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8"/>
    </row>
    <row r="40" spans="1:22" x14ac:dyDescent="0.3">
      <c r="A40" s="99"/>
      <c r="B40" s="83"/>
      <c r="C40" s="94"/>
      <c r="D40" s="3" t="s">
        <v>74</v>
      </c>
      <c r="E40" s="48">
        <v>0</v>
      </c>
      <c r="F40" s="50">
        <v>5.55</v>
      </c>
      <c r="G40" s="50">
        <v>95</v>
      </c>
      <c r="H40" s="48">
        <v>0</v>
      </c>
      <c r="I40" s="48">
        <v>54503.4</v>
      </c>
      <c r="J40" s="50">
        <v>0</v>
      </c>
      <c r="K40" s="50">
        <v>54503.4</v>
      </c>
      <c r="L40" s="50">
        <f t="shared" si="27"/>
        <v>0</v>
      </c>
      <c r="M40" s="50">
        <f t="shared" si="28"/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8"/>
    </row>
    <row r="41" spans="1:22" x14ac:dyDescent="0.3">
      <c r="A41" s="99"/>
      <c r="B41" s="83"/>
      <c r="C41" s="94"/>
      <c r="D41" s="3" t="s">
        <v>86</v>
      </c>
      <c r="E41" s="48">
        <v>884.68</v>
      </c>
      <c r="F41" s="50">
        <v>5.55</v>
      </c>
      <c r="G41" s="50">
        <v>69</v>
      </c>
      <c r="H41" s="48">
        <v>4909.97</v>
      </c>
      <c r="I41" s="48">
        <v>21456.240000000002</v>
      </c>
      <c r="J41" s="50">
        <v>4909.97</v>
      </c>
      <c r="K41" s="50">
        <v>21456.240000000002</v>
      </c>
      <c r="L41" s="50">
        <f t="shared" ref="L41" si="29">J41-H41</f>
        <v>0</v>
      </c>
      <c r="M41" s="50">
        <f t="shared" ref="M41" si="30">K41-I41</f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8"/>
    </row>
    <row r="42" spans="1:22" x14ac:dyDescent="0.3">
      <c r="A42" s="99"/>
      <c r="B42" s="83"/>
      <c r="C42" s="94"/>
      <c r="D42" s="3" t="s">
        <v>20</v>
      </c>
      <c r="E42" s="48">
        <v>883.48</v>
      </c>
      <c r="F42" s="50">
        <v>5.55</v>
      </c>
      <c r="G42" s="50">
        <v>69</v>
      </c>
      <c r="H42" s="48">
        <v>4903.3100000000004</v>
      </c>
      <c r="I42" s="48">
        <v>60960.12</v>
      </c>
      <c r="J42" s="50">
        <f t="shared" si="25"/>
        <v>4903.3100000000004</v>
      </c>
      <c r="K42" s="50">
        <f t="shared" si="26"/>
        <v>60960.12</v>
      </c>
      <c r="L42" s="50">
        <f t="shared" si="27"/>
        <v>0</v>
      </c>
      <c r="M42" s="50">
        <f t="shared" si="28"/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8"/>
    </row>
    <row r="43" spans="1:22" x14ac:dyDescent="0.3">
      <c r="A43" s="99"/>
      <c r="B43" s="83"/>
      <c r="C43" s="94"/>
      <c r="D43" s="3" t="s">
        <v>21</v>
      </c>
      <c r="E43" s="48">
        <v>841.86</v>
      </c>
      <c r="F43" s="50">
        <v>5.55</v>
      </c>
      <c r="G43" s="50">
        <v>69</v>
      </c>
      <c r="H43" s="48">
        <v>0</v>
      </c>
      <c r="I43" s="48">
        <v>0</v>
      </c>
      <c r="J43" s="50">
        <f t="shared" si="25"/>
        <v>4672.32</v>
      </c>
      <c r="K43" s="50">
        <f t="shared" si="26"/>
        <v>58088.34</v>
      </c>
      <c r="L43" s="50">
        <f t="shared" si="27"/>
        <v>4672.32</v>
      </c>
      <c r="M43" s="50">
        <f t="shared" si="28"/>
        <v>58088.34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8"/>
    </row>
    <row r="44" spans="1:22" x14ac:dyDescent="0.3">
      <c r="A44" s="99"/>
      <c r="B44" s="83"/>
      <c r="C44" s="94"/>
      <c r="D44" s="3" t="s">
        <v>22</v>
      </c>
      <c r="E44" s="48">
        <v>996.48</v>
      </c>
      <c r="F44" s="50">
        <v>5.55</v>
      </c>
      <c r="G44" s="50">
        <v>69</v>
      </c>
      <c r="H44" s="48">
        <v>0</v>
      </c>
      <c r="I44" s="48">
        <v>0</v>
      </c>
      <c r="J44" s="50">
        <f t="shared" si="25"/>
        <v>5530.46</v>
      </c>
      <c r="K44" s="50">
        <f t="shared" si="26"/>
        <v>68757.119999999995</v>
      </c>
      <c r="L44" s="50">
        <f t="shared" si="27"/>
        <v>5530.46</v>
      </c>
      <c r="M44" s="50">
        <f t="shared" si="28"/>
        <v>68757.119999999995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8"/>
    </row>
    <row r="45" spans="1:22" x14ac:dyDescent="0.3">
      <c r="A45" s="99"/>
      <c r="B45" s="83"/>
      <c r="C45" s="94"/>
      <c r="D45" s="3" t="s">
        <v>23</v>
      </c>
      <c r="E45" s="48">
        <v>1075.08</v>
      </c>
      <c r="F45" s="50">
        <v>5.55</v>
      </c>
      <c r="G45" s="50">
        <v>69</v>
      </c>
      <c r="H45" s="48">
        <v>0</v>
      </c>
      <c r="I45" s="48">
        <v>0</v>
      </c>
      <c r="J45" s="50">
        <f t="shared" si="25"/>
        <v>5966.69</v>
      </c>
      <c r="K45" s="50">
        <f t="shared" si="26"/>
        <v>74180.52</v>
      </c>
      <c r="L45" s="50">
        <f t="shared" si="27"/>
        <v>5966.69</v>
      </c>
      <c r="M45" s="50">
        <f t="shared" si="28"/>
        <v>74180.52</v>
      </c>
      <c r="N45" s="48">
        <v>0</v>
      </c>
      <c r="O45" s="48">
        <v>0</v>
      </c>
      <c r="P45" s="48">
        <v>0</v>
      </c>
      <c r="Q45" s="48">
        <v>1590415.72</v>
      </c>
      <c r="R45" s="48">
        <v>0</v>
      </c>
      <c r="S45" s="48">
        <v>0</v>
      </c>
      <c r="T45" s="48">
        <v>0</v>
      </c>
      <c r="U45" s="48">
        <v>0</v>
      </c>
      <c r="V45" s="8" t="s">
        <v>76</v>
      </c>
    </row>
    <row r="46" spans="1:22" x14ac:dyDescent="0.3">
      <c r="A46" s="99"/>
      <c r="B46" s="83"/>
      <c r="C46" s="94"/>
      <c r="D46" s="3" t="s">
        <v>24</v>
      </c>
      <c r="E46" s="48">
        <v>1001.24</v>
      </c>
      <c r="F46" s="50">
        <v>5.55</v>
      </c>
      <c r="G46" s="50">
        <v>69</v>
      </c>
      <c r="H46" s="48">
        <v>0</v>
      </c>
      <c r="I46" s="48">
        <v>0</v>
      </c>
      <c r="J46" s="50">
        <f t="shared" si="25"/>
        <v>5556.88</v>
      </c>
      <c r="K46" s="50">
        <f t="shared" si="26"/>
        <v>69085.56</v>
      </c>
      <c r="L46" s="50">
        <f t="shared" si="27"/>
        <v>5556.88</v>
      </c>
      <c r="M46" s="50">
        <f t="shared" si="28"/>
        <v>69085.56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8"/>
    </row>
    <row r="47" spans="1:22" x14ac:dyDescent="0.3">
      <c r="A47" s="99"/>
      <c r="B47" s="83"/>
      <c r="C47" s="94"/>
      <c r="D47" s="3" t="s">
        <v>25</v>
      </c>
      <c r="E47" s="48">
        <v>985.5</v>
      </c>
      <c r="F47" s="50">
        <v>5.55</v>
      </c>
      <c r="G47" s="50">
        <v>69</v>
      </c>
      <c r="H47" s="48">
        <v>0</v>
      </c>
      <c r="I47" s="48">
        <v>0</v>
      </c>
      <c r="J47" s="50">
        <f t="shared" si="25"/>
        <v>5469.53</v>
      </c>
      <c r="K47" s="50">
        <f t="shared" si="26"/>
        <v>67999.5</v>
      </c>
      <c r="L47" s="50">
        <f t="shared" si="27"/>
        <v>5469.53</v>
      </c>
      <c r="M47" s="50">
        <f t="shared" si="28"/>
        <v>67999.5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8"/>
    </row>
    <row r="48" spans="1:22" x14ac:dyDescent="0.3">
      <c r="A48" s="99"/>
      <c r="B48" s="83"/>
      <c r="C48" s="94"/>
      <c r="D48" s="3" t="s">
        <v>26</v>
      </c>
      <c r="E48" s="48">
        <v>997.46</v>
      </c>
      <c r="F48" s="50">
        <v>5.55</v>
      </c>
      <c r="G48" s="50">
        <v>69</v>
      </c>
      <c r="H48" s="48">
        <v>0</v>
      </c>
      <c r="I48" s="48">
        <v>0</v>
      </c>
      <c r="J48" s="50">
        <f t="shared" si="25"/>
        <v>5535.9</v>
      </c>
      <c r="K48" s="50">
        <f t="shared" si="26"/>
        <v>68824.740000000005</v>
      </c>
      <c r="L48" s="50">
        <f t="shared" si="27"/>
        <v>5535.9</v>
      </c>
      <c r="M48" s="50">
        <f t="shared" si="28"/>
        <v>68824.740000000005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8"/>
    </row>
    <row r="49" spans="1:22" x14ac:dyDescent="0.3">
      <c r="A49" s="99"/>
      <c r="B49" s="83"/>
      <c r="C49" s="94"/>
      <c r="D49" s="3" t="s">
        <v>27</v>
      </c>
      <c r="E49" s="48">
        <v>863.54</v>
      </c>
      <c r="F49" s="50">
        <v>5.55</v>
      </c>
      <c r="G49" s="50">
        <v>69</v>
      </c>
      <c r="H49" s="48">
        <v>0</v>
      </c>
      <c r="I49" s="48">
        <v>0</v>
      </c>
      <c r="J49" s="50">
        <f t="shared" si="25"/>
        <v>4792.6499999999996</v>
      </c>
      <c r="K49" s="50">
        <f t="shared" si="26"/>
        <v>59584.26</v>
      </c>
      <c r="L49" s="50">
        <f t="shared" si="27"/>
        <v>4792.6499999999996</v>
      </c>
      <c r="M49" s="50">
        <f t="shared" si="28"/>
        <v>59584.26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8"/>
    </row>
    <row r="50" spans="1:22" x14ac:dyDescent="0.3">
      <c r="A50" s="99"/>
      <c r="B50" s="83"/>
      <c r="C50" s="95"/>
      <c r="D50" s="3" t="s">
        <v>28</v>
      </c>
      <c r="E50" s="48">
        <v>804.12</v>
      </c>
      <c r="F50" s="50">
        <v>5.55</v>
      </c>
      <c r="G50" s="50">
        <v>69</v>
      </c>
      <c r="H50" s="48">
        <v>0</v>
      </c>
      <c r="I50" s="48">
        <v>0</v>
      </c>
      <c r="J50" s="50">
        <f t="shared" si="25"/>
        <v>4462.87</v>
      </c>
      <c r="K50" s="50">
        <f t="shared" si="26"/>
        <v>55484.28</v>
      </c>
      <c r="L50" s="50">
        <f>J50-H50</f>
        <v>4462.87</v>
      </c>
      <c r="M50" s="50">
        <f t="shared" si="28"/>
        <v>55484.28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8"/>
    </row>
    <row r="51" spans="1:22" s="4" customFormat="1" x14ac:dyDescent="0.3">
      <c r="A51" s="99"/>
      <c r="B51" s="83"/>
      <c r="C51" s="26" t="s">
        <v>174</v>
      </c>
      <c r="D51" s="5" t="s">
        <v>73</v>
      </c>
      <c r="E51" s="71">
        <f>SUM(E38:E50)</f>
        <v>10704.000000000002</v>
      </c>
      <c r="F51" s="51"/>
      <c r="G51" s="51"/>
      <c r="H51" s="51">
        <f>SUM(H38:H50)</f>
        <v>17419.890000000003</v>
      </c>
      <c r="I51" s="51">
        <f>SUM(I38:I50)</f>
        <v>267122.96000000002</v>
      </c>
      <c r="J51" s="51">
        <f t="shared" ref="J51:U51" si="31">SUM(J38:J50)</f>
        <v>59407.19</v>
      </c>
      <c r="K51" s="51">
        <f t="shared" si="31"/>
        <v>789127.28</v>
      </c>
      <c r="L51" s="51">
        <f t="shared" si="31"/>
        <v>41987.3</v>
      </c>
      <c r="M51" s="51">
        <f t="shared" si="31"/>
        <v>522004.31999999995</v>
      </c>
      <c r="N51" s="51">
        <f t="shared" si="31"/>
        <v>0</v>
      </c>
      <c r="O51" s="51">
        <f t="shared" si="31"/>
        <v>0</v>
      </c>
      <c r="P51" s="51">
        <f t="shared" si="31"/>
        <v>0</v>
      </c>
      <c r="Q51" s="51">
        <f t="shared" si="31"/>
        <v>1590415.72</v>
      </c>
      <c r="R51" s="51">
        <f t="shared" si="31"/>
        <v>3331.11</v>
      </c>
      <c r="S51" s="51">
        <f t="shared" si="31"/>
        <v>34211.4</v>
      </c>
      <c r="T51" s="51">
        <f t="shared" si="31"/>
        <v>0</v>
      </c>
      <c r="U51" s="51">
        <f t="shared" si="31"/>
        <v>0</v>
      </c>
      <c r="V51" s="7"/>
    </row>
    <row r="52" spans="1:22" ht="14.4" customHeight="1" thickBot="1" x14ac:dyDescent="0.35">
      <c r="A52" s="100"/>
      <c r="B52" s="84"/>
      <c r="C52" s="34" t="s">
        <v>175</v>
      </c>
      <c r="D52" s="35" t="s">
        <v>176</v>
      </c>
      <c r="E52" s="72">
        <f>E37+E51</f>
        <v>78863.7</v>
      </c>
      <c r="F52" s="52"/>
      <c r="G52" s="52"/>
      <c r="H52" s="53">
        <f>H37+H51-P51+R51</f>
        <v>193587</v>
      </c>
      <c r="I52" s="53">
        <f>I37+I51-Q51+S51</f>
        <v>-126734.48000000013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36"/>
    </row>
    <row r="53" spans="1:22" ht="14.4" customHeight="1" x14ac:dyDescent="0.3">
      <c r="A53" s="98">
        <v>4</v>
      </c>
      <c r="B53" s="82" t="s">
        <v>38</v>
      </c>
      <c r="C53" s="30" t="s">
        <v>175</v>
      </c>
      <c r="D53" s="37" t="s">
        <v>72</v>
      </c>
      <c r="E53" s="75">
        <v>0</v>
      </c>
      <c r="F53" s="55"/>
      <c r="G53" s="55"/>
      <c r="H53" s="56"/>
      <c r="I53" s="56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42"/>
    </row>
    <row r="54" spans="1:22" ht="14.4" customHeight="1" x14ac:dyDescent="0.3">
      <c r="A54" s="99"/>
      <c r="B54" s="83"/>
      <c r="C54" s="93" t="s">
        <v>32</v>
      </c>
      <c r="D54" s="3" t="s">
        <v>18</v>
      </c>
      <c r="E54" s="48">
        <v>0</v>
      </c>
      <c r="F54" s="50">
        <v>5.55</v>
      </c>
      <c r="G54" s="50">
        <v>69</v>
      </c>
      <c r="H54" s="48">
        <v>0</v>
      </c>
      <c r="I54" s="48">
        <v>0</v>
      </c>
      <c r="J54" s="50">
        <f>ROUND((E54*F54),2)</f>
        <v>0</v>
      </c>
      <c r="K54" s="50">
        <f>ROUND((E54*G54),2)</f>
        <v>0</v>
      </c>
      <c r="L54" s="50">
        <f>J54-H54</f>
        <v>0</v>
      </c>
      <c r="M54" s="50">
        <f>K54-I54</f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8"/>
    </row>
    <row r="55" spans="1:22" x14ac:dyDescent="0.3">
      <c r="A55" s="99"/>
      <c r="B55" s="83"/>
      <c r="C55" s="94"/>
      <c r="D55" s="3" t="s">
        <v>19</v>
      </c>
      <c r="E55" s="48">
        <v>0</v>
      </c>
      <c r="F55" s="50">
        <v>5.55</v>
      </c>
      <c r="G55" s="50">
        <v>69</v>
      </c>
      <c r="H55" s="48">
        <v>0</v>
      </c>
      <c r="I55" s="48">
        <v>0</v>
      </c>
      <c r="J55" s="50">
        <f t="shared" ref="J55:J66" si="32">ROUND((E55*F55),2)</f>
        <v>0</v>
      </c>
      <c r="K55" s="50">
        <f t="shared" ref="K55:K66" si="33">ROUND((E55*G55),2)</f>
        <v>0</v>
      </c>
      <c r="L55" s="50">
        <f t="shared" ref="L55:L66" si="34">J55-H55</f>
        <v>0</v>
      </c>
      <c r="M55" s="50">
        <f t="shared" ref="M55:M66" si="35">K55-I55</f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8"/>
    </row>
    <row r="56" spans="1:22" x14ac:dyDescent="0.3">
      <c r="A56" s="99"/>
      <c r="B56" s="83"/>
      <c r="C56" s="94"/>
      <c r="D56" s="3" t="s">
        <v>74</v>
      </c>
      <c r="E56" s="48">
        <v>0</v>
      </c>
      <c r="F56" s="50">
        <v>5.55</v>
      </c>
      <c r="G56" s="50">
        <v>69</v>
      </c>
      <c r="H56" s="48">
        <v>0</v>
      </c>
      <c r="I56" s="48">
        <v>0</v>
      </c>
      <c r="J56" s="50">
        <f t="shared" ref="J56" si="36">ROUND((E56*F56),2)</f>
        <v>0</v>
      </c>
      <c r="K56" s="50">
        <f t="shared" ref="K56" si="37">ROUND((E56*G56),2)</f>
        <v>0</v>
      </c>
      <c r="L56" s="50">
        <f t="shared" ref="L56" si="38">J56-H56</f>
        <v>0</v>
      </c>
      <c r="M56" s="50">
        <f t="shared" ref="M56" si="39">K56-I56</f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8"/>
    </row>
    <row r="57" spans="1:22" x14ac:dyDescent="0.3">
      <c r="A57" s="99"/>
      <c r="B57" s="83"/>
      <c r="C57" s="94"/>
      <c r="D57" s="3" t="s">
        <v>86</v>
      </c>
      <c r="E57" s="48">
        <v>0</v>
      </c>
      <c r="F57" s="50">
        <v>5.55</v>
      </c>
      <c r="G57" s="50">
        <v>69</v>
      </c>
      <c r="H57" s="48">
        <v>0</v>
      </c>
      <c r="I57" s="48">
        <v>0</v>
      </c>
      <c r="J57" s="50">
        <f t="shared" si="32"/>
        <v>0</v>
      </c>
      <c r="K57" s="50">
        <f t="shared" si="33"/>
        <v>0</v>
      </c>
      <c r="L57" s="50">
        <f t="shared" si="34"/>
        <v>0</v>
      </c>
      <c r="M57" s="50">
        <f t="shared" si="35"/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8"/>
    </row>
    <row r="58" spans="1:22" x14ac:dyDescent="0.3">
      <c r="A58" s="99"/>
      <c r="B58" s="83"/>
      <c r="C58" s="94"/>
      <c r="D58" s="3" t="s">
        <v>20</v>
      </c>
      <c r="E58" s="48">
        <v>0</v>
      </c>
      <c r="F58" s="50">
        <v>5.55</v>
      </c>
      <c r="G58" s="50">
        <v>69</v>
      </c>
      <c r="H58" s="48">
        <v>0</v>
      </c>
      <c r="I58" s="48">
        <v>0</v>
      </c>
      <c r="J58" s="50">
        <f t="shared" si="32"/>
        <v>0</v>
      </c>
      <c r="K58" s="50">
        <f t="shared" si="33"/>
        <v>0</v>
      </c>
      <c r="L58" s="50">
        <f t="shared" si="34"/>
        <v>0</v>
      </c>
      <c r="M58" s="50">
        <f t="shared" si="35"/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8"/>
    </row>
    <row r="59" spans="1:22" x14ac:dyDescent="0.3">
      <c r="A59" s="99"/>
      <c r="B59" s="83"/>
      <c r="C59" s="94"/>
      <c r="D59" s="3" t="s">
        <v>21</v>
      </c>
      <c r="E59" s="48">
        <v>0</v>
      </c>
      <c r="F59" s="50">
        <v>5.55</v>
      </c>
      <c r="G59" s="50">
        <v>69</v>
      </c>
      <c r="H59" s="48">
        <v>0</v>
      </c>
      <c r="I59" s="48">
        <v>0</v>
      </c>
      <c r="J59" s="50">
        <f t="shared" si="32"/>
        <v>0</v>
      </c>
      <c r="K59" s="50">
        <f t="shared" si="33"/>
        <v>0</v>
      </c>
      <c r="L59" s="50">
        <f t="shared" si="34"/>
        <v>0</v>
      </c>
      <c r="M59" s="50">
        <f t="shared" si="35"/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8"/>
    </row>
    <row r="60" spans="1:22" x14ac:dyDescent="0.3">
      <c r="A60" s="99"/>
      <c r="B60" s="83"/>
      <c r="C60" s="94"/>
      <c r="D60" s="3" t="s">
        <v>22</v>
      </c>
      <c r="E60" s="48">
        <v>0</v>
      </c>
      <c r="F60" s="50">
        <v>5.55</v>
      </c>
      <c r="G60" s="50">
        <v>69</v>
      </c>
      <c r="H60" s="48">
        <v>0</v>
      </c>
      <c r="I60" s="48">
        <v>0</v>
      </c>
      <c r="J60" s="50">
        <f t="shared" si="32"/>
        <v>0</v>
      </c>
      <c r="K60" s="50">
        <f t="shared" si="33"/>
        <v>0</v>
      </c>
      <c r="L60" s="50">
        <f t="shared" si="34"/>
        <v>0</v>
      </c>
      <c r="M60" s="50">
        <f t="shared" si="35"/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8"/>
    </row>
    <row r="61" spans="1:22" x14ac:dyDescent="0.3">
      <c r="A61" s="99"/>
      <c r="B61" s="83"/>
      <c r="C61" s="94"/>
      <c r="D61" s="3" t="s">
        <v>23</v>
      </c>
      <c r="E61" s="48">
        <v>0</v>
      </c>
      <c r="F61" s="50">
        <v>5.55</v>
      </c>
      <c r="G61" s="50">
        <v>69</v>
      </c>
      <c r="H61" s="48">
        <v>0</v>
      </c>
      <c r="I61" s="48">
        <v>0</v>
      </c>
      <c r="J61" s="50">
        <f t="shared" si="32"/>
        <v>0</v>
      </c>
      <c r="K61" s="50">
        <f t="shared" si="33"/>
        <v>0</v>
      </c>
      <c r="L61" s="50">
        <f t="shared" si="34"/>
        <v>0</v>
      </c>
      <c r="M61" s="50">
        <f t="shared" si="35"/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8"/>
    </row>
    <row r="62" spans="1:22" x14ac:dyDescent="0.3">
      <c r="A62" s="99"/>
      <c r="B62" s="83"/>
      <c r="C62" s="94"/>
      <c r="D62" s="3" t="s">
        <v>24</v>
      </c>
      <c r="E62" s="48">
        <v>0</v>
      </c>
      <c r="F62" s="50">
        <v>5.55</v>
      </c>
      <c r="G62" s="50">
        <v>69</v>
      </c>
      <c r="H62" s="48">
        <v>0</v>
      </c>
      <c r="I62" s="48">
        <v>0</v>
      </c>
      <c r="J62" s="50">
        <f t="shared" si="32"/>
        <v>0</v>
      </c>
      <c r="K62" s="50">
        <f t="shared" si="33"/>
        <v>0</v>
      </c>
      <c r="L62" s="50">
        <f t="shared" si="34"/>
        <v>0</v>
      </c>
      <c r="M62" s="50">
        <f t="shared" si="35"/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8"/>
    </row>
    <row r="63" spans="1:22" x14ac:dyDescent="0.3">
      <c r="A63" s="99"/>
      <c r="B63" s="83"/>
      <c r="C63" s="94"/>
      <c r="D63" s="3" t="s">
        <v>25</v>
      </c>
      <c r="E63" s="48">
        <v>0</v>
      </c>
      <c r="F63" s="50">
        <v>5.55</v>
      </c>
      <c r="G63" s="50">
        <v>69</v>
      </c>
      <c r="H63" s="48">
        <v>0</v>
      </c>
      <c r="I63" s="48">
        <v>0</v>
      </c>
      <c r="J63" s="50">
        <f t="shared" si="32"/>
        <v>0</v>
      </c>
      <c r="K63" s="50">
        <f t="shared" si="33"/>
        <v>0</v>
      </c>
      <c r="L63" s="50">
        <f t="shared" si="34"/>
        <v>0</v>
      </c>
      <c r="M63" s="50">
        <f t="shared" si="35"/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8"/>
    </row>
    <row r="64" spans="1:22" x14ac:dyDescent="0.3">
      <c r="A64" s="99"/>
      <c r="B64" s="83"/>
      <c r="C64" s="94"/>
      <c r="D64" s="3" t="s">
        <v>26</v>
      </c>
      <c r="E64" s="48">
        <v>0</v>
      </c>
      <c r="F64" s="50">
        <v>5.55</v>
      </c>
      <c r="G64" s="50">
        <v>69</v>
      </c>
      <c r="H64" s="48">
        <v>0</v>
      </c>
      <c r="I64" s="48">
        <v>0</v>
      </c>
      <c r="J64" s="50">
        <f t="shared" si="32"/>
        <v>0</v>
      </c>
      <c r="K64" s="50">
        <f t="shared" si="33"/>
        <v>0</v>
      </c>
      <c r="L64" s="50">
        <f t="shared" si="34"/>
        <v>0</v>
      </c>
      <c r="M64" s="50">
        <f t="shared" si="35"/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8"/>
    </row>
    <row r="65" spans="1:22" x14ac:dyDescent="0.3">
      <c r="A65" s="99"/>
      <c r="B65" s="83"/>
      <c r="C65" s="94"/>
      <c r="D65" s="3" t="s">
        <v>27</v>
      </c>
      <c r="E65" s="48">
        <v>0</v>
      </c>
      <c r="F65" s="50">
        <v>5.55</v>
      </c>
      <c r="G65" s="50">
        <v>69</v>
      </c>
      <c r="H65" s="48">
        <v>0</v>
      </c>
      <c r="I65" s="48">
        <v>0</v>
      </c>
      <c r="J65" s="50">
        <f t="shared" si="32"/>
        <v>0</v>
      </c>
      <c r="K65" s="50">
        <f t="shared" si="33"/>
        <v>0</v>
      </c>
      <c r="L65" s="50">
        <f t="shared" si="34"/>
        <v>0</v>
      </c>
      <c r="M65" s="50">
        <f t="shared" si="35"/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8"/>
    </row>
    <row r="66" spans="1:22" x14ac:dyDescent="0.3">
      <c r="A66" s="99"/>
      <c r="B66" s="83"/>
      <c r="C66" s="95"/>
      <c r="D66" s="3" t="s">
        <v>28</v>
      </c>
      <c r="E66" s="48">
        <v>0</v>
      </c>
      <c r="F66" s="50">
        <v>5.55</v>
      </c>
      <c r="G66" s="50">
        <v>69</v>
      </c>
      <c r="H66" s="48">
        <v>0</v>
      </c>
      <c r="I66" s="48">
        <v>0</v>
      </c>
      <c r="J66" s="50">
        <f t="shared" si="32"/>
        <v>0</v>
      </c>
      <c r="K66" s="50">
        <f t="shared" si="33"/>
        <v>0</v>
      </c>
      <c r="L66" s="50">
        <f t="shared" si="34"/>
        <v>0</v>
      </c>
      <c r="M66" s="50">
        <f t="shared" si="35"/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8"/>
    </row>
    <row r="67" spans="1:22" s="4" customFormat="1" x14ac:dyDescent="0.3">
      <c r="A67" s="99"/>
      <c r="B67" s="83"/>
      <c r="C67" s="26" t="s">
        <v>174</v>
      </c>
      <c r="D67" s="5" t="s">
        <v>73</v>
      </c>
      <c r="E67" s="71">
        <f>SUM(E54:E66)</f>
        <v>0</v>
      </c>
      <c r="F67" s="51"/>
      <c r="G67" s="51"/>
      <c r="H67" s="51">
        <f>SUM(H54:H66)</f>
        <v>0</v>
      </c>
      <c r="I67" s="51">
        <f t="shared" ref="I67:U67" si="40">SUM(I54:I66)</f>
        <v>0</v>
      </c>
      <c r="J67" s="51">
        <f t="shared" si="40"/>
        <v>0</v>
      </c>
      <c r="K67" s="51">
        <f t="shared" si="40"/>
        <v>0</v>
      </c>
      <c r="L67" s="51">
        <f t="shared" si="40"/>
        <v>0</v>
      </c>
      <c r="M67" s="51">
        <f t="shared" si="40"/>
        <v>0</v>
      </c>
      <c r="N67" s="51">
        <f t="shared" si="40"/>
        <v>0</v>
      </c>
      <c r="O67" s="51">
        <f t="shared" si="40"/>
        <v>0</v>
      </c>
      <c r="P67" s="51">
        <f t="shared" si="40"/>
        <v>0</v>
      </c>
      <c r="Q67" s="51">
        <f t="shared" si="40"/>
        <v>0</v>
      </c>
      <c r="R67" s="51">
        <f t="shared" si="40"/>
        <v>0</v>
      </c>
      <c r="S67" s="51">
        <f t="shared" si="40"/>
        <v>0</v>
      </c>
      <c r="T67" s="51">
        <f t="shared" si="40"/>
        <v>0</v>
      </c>
      <c r="U67" s="51">
        <f t="shared" si="40"/>
        <v>0</v>
      </c>
      <c r="V67" s="7"/>
    </row>
    <row r="68" spans="1:22" ht="14.4" customHeight="1" thickBot="1" x14ac:dyDescent="0.35">
      <c r="A68" s="100"/>
      <c r="B68" s="84"/>
      <c r="C68" s="34" t="s">
        <v>175</v>
      </c>
      <c r="D68" s="35" t="s">
        <v>176</v>
      </c>
      <c r="E68" s="72">
        <f>E53+E67</f>
        <v>0</v>
      </c>
      <c r="F68" s="52"/>
      <c r="G68" s="52"/>
      <c r="H68" s="53">
        <f>H53+H67-P67+R67</f>
        <v>0</v>
      </c>
      <c r="I68" s="53">
        <f>I53+I67-Q67+S67</f>
        <v>0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36"/>
    </row>
    <row r="69" spans="1:22" s="32" customFormat="1" ht="14.4" customHeight="1" x14ac:dyDescent="0.3">
      <c r="A69" s="98">
        <v>5</v>
      </c>
      <c r="B69" s="101" t="s">
        <v>35</v>
      </c>
      <c r="C69" s="30" t="s">
        <v>175</v>
      </c>
      <c r="D69" s="30" t="s">
        <v>72</v>
      </c>
      <c r="E69" s="57">
        <f>E85+E101+E117+E133</f>
        <v>275994.57999999996</v>
      </c>
      <c r="F69" s="49"/>
      <c r="G69" s="57">
        <f>G85+G101+G117+G133</f>
        <v>0</v>
      </c>
      <c r="H69" s="49">
        <f>H85+H101+H117+H133</f>
        <v>483553.08999999997</v>
      </c>
      <c r="I69" s="49">
        <f>I85+I101+I117+I133</f>
        <v>5734603.0600000005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31"/>
    </row>
    <row r="70" spans="1:22" ht="14.4" customHeight="1" x14ac:dyDescent="0.3">
      <c r="A70" s="99"/>
      <c r="B70" s="83"/>
      <c r="C70" s="87" t="s">
        <v>36</v>
      </c>
      <c r="D70" s="3" t="s">
        <v>18</v>
      </c>
      <c r="E70" s="70">
        <f>E86+E102+E118+E134</f>
        <v>1140.7599999999998</v>
      </c>
      <c r="F70" s="50">
        <v>1.76</v>
      </c>
      <c r="G70" s="50">
        <v>95</v>
      </c>
      <c r="H70" s="50">
        <f t="shared" ref="H70:I72" si="41">H86+H102+H118+H134</f>
        <v>2007.7400000000002</v>
      </c>
      <c r="I70" s="50">
        <f t="shared" si="41"/>
        <v>108372.20000000001</v>
      </c>
      <c r="J70" s="50">
        <f t="shared" ref="J70:U70" si="42">J86+J102+J118+J134</f>
        <v>2007.7400000000002</v>
      </c>
      <c r="K70" s="50">
        <f t="shared" si="42"/>
        <v>108372.20000000001</v>
      </c>
      <c r="L70" s="50">
        <f t="shared" si="42"/>
        <v>0</v>
      </c>
      <c r="M70" s="50">
        <f t="shared" si="42"/>
        <v>0</v>
      </c>
      <c r="N70" s="50">
        <f t="shared" si="42"/>
        <v>0</v>
      </c>
      <c r="O70" s="50">
        <f t="shared" si="42"/>
        <v>0</v>
      </c>
      <c r="P70" s="50">
        <f>P86+P102+P118+P134</f>
        <v>0</v>
      </c>
      <c r="Q70" s="50">
        <f t="shared" si="42"/>
        <v>0</v>
      </c>
      <c r="R70" s="50">
        <v>2197.36</v>
      </c>
      <c r="S70" s="50">
        <v>71164.5</v>
      </c>
      <c r="T70" s="50">
        <f t="shared" si="42"/>
        <v>0</v>
      </c>
      <c r="U70" s="50">
        <f t="shared" si="42"/>
        <v>0</v>
      </c>
      <c r="V70" s="6" t="s">
        <v>77</v>
      </c>
    </row>
    <row r="71" spans="1:22" x14ac:dyDescent="0.3">
      <c r="A71" s="99"/>
      <c r="B71" s="83"/>
      <c r="C71" s="83"/>
      <c r="D71" s="3" t="s">
        <v>19</v>
      </c>
      <c r="E71" s="70">
        <f>E87+E103+E119+E135</f>
        <v>1089.52</v>
      </c>
      <c r="F71" s="50">
        <v>1.76</v>
      </c>
      <c r="G71" s="50">
        <v>95</v>
      </c>
      <c r="H71" s="50">
        <f t="shared" si="41"/>
        <v>1917.5600000000002</v>
      </c>
      <c r="I71" s="50">
        <f t="shared" si="41"/>
        <v>103504.4</v>
      </c>
      <c r="J71" s="50">
        <f>J87+J103+J119+J135</f>
        <v>1917.5600000000002</v>
      </c>
      <c r="K71" s="50">
        <f t="shared" ref="K71:U71" si="43">K87+K103+K119+K135</f>
        <v>103504.4</v>
      </c>
      <c r="L71" s="50">
        <f t="shared" si="43"/>
        <v>0</v>
      </c>
      <c r="M71" s="50">
        <f t="shared" si="43"/>
        <v>0</v>
      </c>
      <c r="N71" s="50">
        <f t="shared" si="43"/>
        <v>0</v>
      </c>
      <c r="O71" s="50">
        <f t="shared" si="43"/>
        <v>0</v>
      </c>
      <c r="P71" s="50">
        <f t="shared" si="43"/>
        <v>0</v>
      </c>
      <c r="Q71" s="50">
        <f t="shared" si="43"/>
        <v>0</v>
      </c>
      <c r="R71" s="50">
        <f t="shared" si="43"/>
        <v>0</v>
      </c>
      <c r="S71" s="50">
        <f t="shared" si="43"/>
        <v>0</v>
      </c>
      <c r="T71" s="50">
        <f t="shared" si="43"/>
        <v>0</v>
      </c>
      <c r="U71" s="50">
        <f t="shared" si="43"/>
        <v>0</v>
      </c>
      <c r="V71" s="6"/>
    </row>
    <row r="72" spans="1:22" x14ac:dyDescent="0.3">
      <c r="A72" s="99"/>
      <c r="B72" s="83"/>
      <c r="C72" s="83"/>
      <c r="D72" s="3" t="s">
        <v>74</v>
      </c>
      <c r="E72" s="70">
        <v>0</v>
      </c>
      <c r="F72" s="50">
        <v>1.76</v>
      </c>
      <c r="G72" s="50">
        <v>95</v>
      </c>
      <c r="H72" s="50">
        <f t="shared" si="41"/>
        <v>2210.9399999999996</v>
      </c>
      <c r="I72" s="50">
        <f t="shared" si="41"/>
        <v>0</v>
      </c>
      <c r="J72" s="50">
        <f>J88+J104+J120+J136</f>
        <v>2210.9399999999996</v>
      </c>
      <c r="K72" s="50">
        <f>K88+K104+K120+K136</f>
        <v>0</v>
      </c>
      <c r="L72" s="50">
        <f>L88+L104+L120+L136</f>
        <v>0</v>
      </c>
      <c r="M72" s="50">
        <f t="shared" ref="M72" si="44">M88+M104+M120+M136</f>
        <v>0</v>
      </c>
      <c r="N72" s="50">
        <f t="shared" ref="N72:U73" si="45">N88+N104+N120+N136</f>
        <v>0</v>
      </c>
      <c r="O72" s="50">
        <f t="shared" si="45"/>
        <v>0</v>
      </c>
      <c r="P72" s="50">
        <f t="shared" si="45"/>
        <v>0</v>
      </c>
      <c r="Q72" s="50">
        <f t="shared" si="45"/>
        <v>0</v>
      </c>
      <c r="R72" s="50">
        <f t="shared" si="45"/>
        <v>0</v>
      </c>
      <c r="S72" s="50">
        <f t="shared" si="45"/>
        <v>0</v>
      </c>
      <c r="T72" s="50">
        <f t="shared" si="45"/>
        <v>0</v>
      </c>
      <c r="U72" s="50">
        <f t="shared" si="45"/>
        <v>0</v>
      </c>
      <c r="V72" s="6" t="s">
        <v>78</v>
      </c>
    </row>
    <row r="73" spans="1:22" x14ac:dyDescent="0.3">
      <c r="A73" s="99"/>
      <c r="B73" s="83"/>
      <c r="C73" s="83"/>
      <c r="D73" s="3" t="s">
        <v>86</v>
      </c>
      <c r="E73" s="70">
        <v>1256.22</v>
      </c>
      <c r="F73" s="50">
        <v>1.76</v>
      </c>
      <c r="G73" s="50">
        <v>69</v>
      </c>
      <c r="H73" s="50">
        <v>0</v>
      </c>
      <c r="I73" s="50">
        <v>109270.06</v>
      </c>
      <c r="J73" s="50">
        <v>0</v>
      </c>
      <c r="K73" s="50">
        <f>K89+K106+K122+K138</f>
        <v>104089.14000000001</v>
      </c>
      <c r="L73" s="50">
        <f>L89+L106+L122+L138</f>
        <v>0</v>
      </c>
      <c r="M73" s="50">
        <f t="shared" ref="M73" si="46">M89+M105+M121+M137</f>
        <v>0</v>
      </c>
      <c r="N73" s="50">
        <f t="shared" si="45"/>
        <v>0</v>
      </c>
      <c r="O73" s="50">
        <f t="shared" si="45"/>
        <v>0</v>
      </c>
      <c r="P73" s="50">
        <f t="shared" si="45"/>
        <v>0</v>
      </c>
      <c r="Q73" s="50">
        <f t="shared" si="45"/>
        <v>0</v>
      </c>
      <c r="R73" s="50">
        <f t="shared" si="45"/>
        <v>0</v>
      </c>
      <c r="S73" s="50">
        <f t="shared" si="45"/>
        <v>0</v>
      </c>
      <c r="T73" s="50">
        <f t="shared" si="45"/>
        <v>0</v>
      </c>
      <c r="U73" s="50">
        <f t="shared" si="45"/>
        <v>0</v>
      </c>
      <c r="V73" s="6" t="s">
        <v>79</v>
      </c>
    </row>
    <row r="74" spans="1:22" x14ac:dyDescent="0.3">
      <c r="A74" s="99"/>
      <c r="B74" s="83"/>
      <c r="C74" s="83"/>
      <c r="D74" s="3" t="s">
        <v>20</v>
      </c>
      <c r="E74" s="70">
        <f t="shared" ref="E74:E83" si="47">E90+E106+E122+E138</f>
        <v>1349.0400000000002</v>
      </c>
      <c r="F74" s="50">
        <v>1.76</v>
      </c>
      <c r="G74" s="50">
        <v>69</v>
      </c>
      <c r="H74" s="50">
        <f t="shared" ref="H74:I82" si="48">H90+H106+H122+H138</f>
        <v>2374.31</v>
      </c>
      <c r="I74" s="50">
        <f t="shared" si="48"/>
        <v>93083.760000000009</v>
      </c>
      <c r="J74" s="50">
        <f t="shared" ref="J74:U74" si="49">J90+J106+J122+J138</f>
        <v>2374.31</v>
      </c>
      <c r="K74" s="50">
        <f>K90+K106+K122+K138</f>
        <v>93083.760000000009</v>
      </c>
      <c r="L74" s="50">
        <f t="shared" si="49"/>
        <v>0</v>
      </c>
      <c r="M74" s="50">
        <f t="shared" si="49"/>
        <v>0</v>
      </c>
      <c r="N74" s="50">
        <f t="shared" si="49"/>
        <v>0</v>
      </c>
      <c r="O74" s="50">
        <f t="shared" si="49"/>
        <v>0</v>
      </c>
      <c r="P74" s="50">
        <f t="shared" si="49"/>
        <v>0</v>
      </c>
      <c r="Q74" s="50">
        <f t="shared" si="49"/>
        <v>0</v>
      </c>
      <c r="R74" s="50">
        <f t="shared" si="49"/>
        <v>0</v>
      </c>
      <c r="S74" s="50">
        <f t="shared" si="49"/>
        <v>0</v>
      </c>
      <c r="T74" s="50">
        <f t="shared" si="49"/>
        <v>0</v>
      </c>
      <c r="U74" s="50">
        <f t="shared" si="49"/>
        <v>0</v>
      </c>
      <c r="V74" s="6" t="s">
        <v>81</v>
      </c>
    </row>
    <row r="75" spans="1:22" x14ac:dyDescent="0.3">
      <c r="A75" s="99"/>
      <c r="B75" s="83"/>
      <c r="C75" s="83"/>
      <c r="D75" s="3" t="s">
        <v>21</v>
      </c>
      <c r="E75" s="70">
        <f t="shared" si="47"/>
        <v>1340.4</v>
      </c>
      <c r="F75" s="50">
        <v>1.76</v>
      </c>
      <c r="G75" s="50">
        <v>69</v>
      </c>
      <c r="H75" s="50">
        <f t="shared" si="48"/>
        <v>2359.1000000000004</v>
      </c>
      <c r="I75" s="50">
        <f t="shared" si="48"/>
        <v>92487.6</v>
      </c>
      <c r="J75" s="50">
        <f t="shared" ref="J75:U75" si="50">J91+J107+J123+J139</f>
        <v>2359.1000000000004</v>
      </c>
      <c r="K75" s="50">
        <f>K91+K107+K123+K139</f>
        <v>92487.6</v>
      </c>
      <c r="L75" s="50">
        <f t="shared" si="50"/>
        <v>0</v>
      </c>
      <c r="M75" s="50">
        <f t="shared" si="50"/>
        <v>0</v>
      </c>
      <c r="N75" s="50">
        <f t="shared" si="50"/>
        <v>0</v>
      </c>
      <c r="O75" s="50">
        <f t="shared" si="50"/>
        <v>0</v>
      </c>
      <c r="P75" s="50">
        <f t="shared" si="50"/>
        <v>0</v>
      </c>
      <c r="Q75" s="50">
        <f t="shared" si="50"/>
        <v>0</v>
      </c>
      <c r="R75" s="50">
        <f t="shared" si="50"/>
        <v>0</v>
      </c>
      <c r="S75" s="50">
        <f t="shared" si="50"/>
        <v>0</v>
      </c>
      <c r="T75" s="50">
        <f t="shared" si="50"/>
        <v>0</v>
      </c>
      <c r="U75" s="50">
        <f t="shared" si="50"/>
        <v>0</v>
      </c>
      <c r="V75" s="6" t="s">
        <v>80</v>
      </c>
    </row>
    <row r="76" spans="1:22" ht="15.75" customHeight="1" x14ac:dyDescent="0.3">
      <c r="A76" s="99"/>
      <c r="B76" s="83"/>
      <c r="C76" s="83"/>
      <c r="D76" s="3" t="s">
        <v>22</v>
      </c>
      <c r="E76" s="70">
        <f t="shared" si="47"/>
        <v>1547.24</v>
      </c>
      <c r="F76" s="50">
        <v>1.76</v>
      </c>
      <c r="G76" s="50">
        <v>69</v>
      </c>
      <c r="H76" s="50">
        <f t="shared" si="48"/>
        <v>2723.1499999999996</v>
      </c>
      <c r="I76" s="50">
        <f t="shared" si="48"/>
        <v>106759.56</v>
      </c>
      <c r="J76" s="50">
        <f t="shared" ref="J76:U76" si="51">J92+J108+J124+J140</f>
        <v>2723.1499999999996</v>
      </c>
      <c r="K76" s="50">
        <f t="shared" si="51"/>
        <v>106759.56</v>
      </c>
      <c r="L76" s="50">
        <f t="shared" si="51"/>
        <v>0</v>
      </c>
      <c r="M76" s="50">
        <f t="shared" si="51"/>
        <v>0</v>
      </c>
      <c r="N76" s="50">
        <f t="shared" si="51"/>
        <v>0</v>
      </c>
      <c r="O76" s="50">
        <f t="shared" si="51"/>
        <v>0</v>
      </c>
      <c r="P76" s="50">
        <f t="shared" si="51"/>
        <v>0</v>
      </c>
      <c r="Q76" s="50">
        <f t="shared" si="51"/>
        <v>0</v>
      </c>
      <c r="R76" s="50">
        <f t="shared" si="51"/>
        <v>0</v>
      </c>
      <c r="S76" s="50">
        <f t="shared" si="51"/>
        <v>0</v>
      </c>
      <c r="T76" s="50">
        <f t="shared" si="51"/>
        <v>0</v>
      </c>
      <c r="U76" s="50">
        <f t="shared" si="51"/>
        <v>0</v>
      </c>
      <c r="V76" s="6" t="s">
        <v>88</v>
      </c>
    </row>
    <row r="77" spans="1:22" x14ac:dyDescent="0.3">
      <c r="A77" s="99"/>
      <c r="B77" s="83"/>
      <c r="C77" s="83"/>
      <c r="D77" s="3" t="s">
        <v>23</v>
      </c>
      <c r="E77" s="70">
        <f t="shared" si="47"/>
        <v>1536.1</v>
      </c>
      <c r="F77" s="50">
        <v>1.76</v>
      </c>
      <c r="G77" s="50">
        <v>69</v>
      </c>
      <c r="H77" s="50">
        <f t="shared" si="48"/>
        <v>2703.5299999999997</v>
      </c>
      <c r="I77" s="50">
        <f t="shared" si="48"/>
        <v>105990.9</v>
      </c>
      <c r="J77" s="50">
        <f t="shared" ref="J77:U77" si="52">J93+J109+J125+J141</f>
        <v>2703.5299999999997</v>
      </c>
      <c r="K77" s="50">
        <f t="shared" si="52"/>
        <v>105990.9</v>
      </c>
      <c r="L77" s="50">
        <f t="shared" si="52"/>
        <v>0</v>
      </c>
      <c r="M77" s="50">
        <f t="shared" si="52"/>
        <v>0</v>
      </c>
      <c r="N77" s="50">
        <f t="shared" si="52"/>
        <v>0</v>
      </c>
      <c r="O77" s="50">
        <f t="shared" si="52"/>
        <v>0</v>
      </c>
      <c r="P77" s="50">
        <f t="shared" si="52"/>
        <v>0</v>
      </c>
      <c r="Q77" s="50">
        <f t="shared" si="52"/>
        <v>0</v>
      </c>
      <c r="R77" s="50">
        <f t="shared" si="52"/>
        <v>0</v>
      </c>
      <c r="S77" s="50">
        <f t="shared" si="52"/>
        <v>0</v>
      </c>
      <c r="T77" s="50">
        <f t="shared" si="52"/>
        <v>0</v>
      </c>
      <c r="U77" s="50">
        <f t="shared" si="52"/>
        <v>0</v>
      </c>
      <c r="V77" s="6" t="s">
        <v>87</v>
      </c>
    </row>
    <row r="78" spans="1:22" x14ac:dyDescent="0.3">
      <c r="A78" s="99"/>
      <c r="B78" s="83"/>
      <c r="C78" s="83"/>
      <c r="D78" s="3" t="s">
        <v>24</v>
      </c>
      <c r="E78" s="70">
        <f t="shared" si="47"/>
        <v>1495.98</v>
      </c>
      <c r="F78" s="50">
        <v>1.76</v>
      </c>
      <c r="G78" s="50">
        <v>69</v>
      </c>
      <c r="H78" s="50">
        <v>2632.93</v>
      </c>
      <c r="I78" s="50">
        <v>103222.62</v>
      </c>
      <c r="J78" s="50">
        <f t="shared" ref="J78:U78" si="53">J94+J110+J126+J142</f>
        <v>2632.9300000000003</v>
      </c>
      <c r="K78" s="50">
        <f t="shared" si="53"/>
        <v>103222.62</v>
      </c>
      <c r="L78" s="50">
        <v>0</v>
      </c>
      <c r="M78" s="50">
        <v>0</v>
      </c>
      <c r="N78" s="50">
        <f t="shared" si="53"/>
        <v>0</v>
      </c>
      <c r="O78" s="50">
        <f t="shared" si="53"/>
        <v>0</v>
      </c>
      <c r="P78" s="50">
        <f t="shared" si="53"/>
        <v>0</v>
      </c>
      <c r="Q78" s="50">
        <f t="shared" si="53"/>
        <v>0</v>
      </c>
      <c r="R78" s="50">
        <f t="shared" si="53"/>
        <v>0</v>
      </c>
      <c r="S78" s="50">
        <f t="shared" si="53"/>
        <v>0</v>
      </c>
      <c r="T78" s="50">
        <f t="shared" si="53"/>
        <v>0</v>
      </c>
      <c r="U78" s="50">
        <f t="shared" si="53"/>
        <v>0</v>
      </c>
      <c r="V78" s="6" t="s">
        <v>84</v>
      </c>
    </row>
    <row r="79" spans="1:22" x14ac:dyDescent="0.3">
      <c r="A79" s="99"/>
      <c r="B79" s="83"/>
      <c r="C79" s="83"/>
      <c r="D79" s="3" t="s">
        <v>25</v>
      </c>
      <c r="E79" s="70">
        <f t="shared" si="47"/>
        <v>1426.68</v>
      </c>
      <c r="F79" s="50">
        <v>1.76</v>
      </c>
      <c r="G79" s="50">
        <v>69</v>
      </c>
      <c r="H79" s="50">
        <v>2510.96</v>
      </c>
      <c r="I79" s="50">
        <v>98440.92</v>
      </c>
      <c r="J79" s="50">
        <f t="shared" ref="J79:U79" si="54">J95+J111+J127+J143</f>
        <v>2510.9599999999996</v>
      </c>
      <c r="K79" s="50">
        <f t="shared" si="54"/>
        <v>98440.92</v>
      </c>
      <c r="L79" s="50">
        <v>0</v>
      </c>
      <c r="M79" s="50">
        <v>0</v>
      </c>
      <c r="N79" s="50">
        <f t="shared" si="54"/>
        <v>0</v>
      </c>
      <c r="O79" s="50">
        <f t="shared" si="54"/>
        <v>0</v>
      </c>
      <c r="P79" s="50">
        <f t="shared" si="54"/>
        <v>0</v>
      </c>
      <c r="Q79" s="50">
        <f t="shared" si="54"/>
        <v>0</v>
      </c>
      <c r="R79" s="50">
        <f t="shared" si="54"/>
        <v>0</v>
      </c>
      <c r="S79" s="50">
        <f t="shared" si="54"/>
        <v>0</v>
      </c>
      <c r="T79" s="50">
        <f t="shared" si="54"/>
        <v>0</v>
      </c>
      <c r="U79" s="50">
        <f t="shared" si="54"/>
        <v>0</v>
      </c>
      <c r="V79" s="6" t="s">
        <v>85</v>
      </c>
    </row>
    <row r="80" spans="1:22" x14ac:dyDescent="0.3">
      <c r="A80" s="99"/>
      <c r="B80" s="83"/>
      <c r="C80" s="83"/>
      <c r="D80" s="3" t="s">
        <v>26</v>
      </c>
      <c r="E80" s="70">
        <f t="shared" si="47"/>
        <v>1406.0600000000002</v>
      </c>
      <c r="F80" s="50">
        <v>1.76</v>
      </c>
      <c r="G80" s="50">
        <v>69</v>
      </c>
      <c r="H80" s="50">
        <v>2474.66</v>
      </c>
      <c r="I80" s="50">
        <v>97018.14</v>
      </c>
      <c r="J80" s="50">
        <f t="shared" ref="J80:U80" si="55">J96+J112+J128+J144</f>
        <v>2474.66</v>
      </c>
      <c r="K80" s="50">
        <f t="shared" si="55"/>
        <v>97018.14</v>
      </c>
      <c r="L80" s="50">
        <v>0</v>
      </c>
      <c r="M80" s="50">
        <v>0</v>
      </c>
      <c r="N80" s="50">
        <f t="shared" si="55"/>
        <v>0</v>
      </c>
      <c r="O80" s="50">
        <f t="shared" si="55"/>
        <v>0</v>
      </c>
      <c r="P80" s="50">
        <f t="shared" si="55"/>
        <v>0</v>
      </c>
      <c r="Q80" s="50">
        <f t="shared" si="55"/>
        <v>0</v>
      </c>
      <c r="R80" s="50">
        <f t="shared" si="55"/>
        <v>0</v>
      </c>
      <c r="S80" s="50">
        <f t="shared" si="55"/>
        <v>0</v>
      </c>
      <c r="T80" s="50">
        <f t="shared" si="55"/>
        <v>0</v>
      </c>
      <c r="U80" s="50">
        <f t="shared" si="55"/>
        <v>0</v>
      </c>
      <c r="V80" s="6" t="s">
        <v>90</v>
      </c>
    </row>
    <row r="81" spans="1:22" x14ac:dyDescent="0.3">
      <c r="A81" s="99"/>
      <c r="B81" s="83"/>
      <c r="C81" s="83"/>
      <c r="D81" s="3" t="s">
        <v>27</v>
      </c>
      <c r="E81" s="70">
        <f t="shared" si="47"/>
        <v>1329.12</v>
      </c>
      <c r="F81" s="50">
        <v>1.76</v>
      </c>
      <c r="G81" s="50">
        <v>69</v>
      </c>
      <c r="H81" s="50">
        <v>2339.2600000000002</v>
      </c>
      <c r="I81" s="50">
        <v>91709.28</v>
      </c>
      <c r="J81" s="50">
        <f t="shared" ref="J81:U81" si="56">J97+J113+J129+J145</f>
        <v>2339.2599999999998</v>
      </c>
      <c r="K81" s="50">
        <f t="shared" si="56"/>
        <v>91709.280000000013</v>
      </c>
      <c r="L81" s="50">
        <v>0</v>
      </c>
      <c r="M81" s="50">
        <v>0</v>
      </c>
      <c r="N81" s="50">
        <f t="shared" si="56"/>
        <v>0</v>
      </c>
      <c r="O81" s="50">
        <f t="shared" si="56"/>
        <v>0</v>
      </c>
      <c r="P81" s="50">
        <f t="shared" si="56"/>
        <v>0</v>
      </c>
      <c r="Q81" s="50">
        <f t="shared" si="56"/>
        <v>0</v>
      </c>
      <c r="R81" s="50">
        <f t="shared" si="56"/>
        <v>0</v>
      </c>
      <c r="S81" s="50">
        <f t="shared" si="56"/>
        <v>0</v>
      </c>
      <c r="T81" s="50">
        <f t="shared" si="56"/>
        <v>0</v>
      </c>
      <c r="U81" s="50">
        <f t="shared" si="56"/>
        <v>0</v>
      </c>
      <c r="V81" s="6"/>
    </row>
    <row r="82" spans="1:22" x14ac:dyDescent="0.3">
      <c r="A82" s="99"/>
      <c r="B82" s="83"/>
      <c r="C82" s="88"/>
      <c r="D82" s="3" t="s">
        <v>28</v>
      </c>
      <c r="E82" s="70">
        <f t="shared" si="47"/>
        <v>1205.46</v>
      </c>
      <c r="F82" s="50">
        <v>1.76</v>
      </c>
      <c r="G82" s="50">
        <v>69</v>
      </c>
      <c r="H82" s="50">
        <v>2121.6</v>
      </c>
      <c r="I82" s="50">
        <v>83176.740000000005</v>
      </c>
      <c r="J82" s="50">
        <f t="shared" ref="J82:U82" si="57">J98+J114+J130+J146</f>
        <v>2121.6</v>
      </c>
      <c r="K82" s="50">
        <f t="shared" si="57"/>
        <v>83176.739999999991</v>
      </c>
      <c r="L82" s="50">
        <v>0</v>
      </c>
      <c r="M82" s="50">
        <v>0</v>
      </c>
      <c r="N82" s="50">
        <f t="shared" si="57"/>
        <v>0</v>
      </c>
      <c r="O82" s="50">
        <f t="shared" si="57"/>
        <v>0</v>
      </c>
      <c r="P82" s="50">
        <f t="shared" si="57"/>
        <v>0</v>
      </c>
      <c r="Q82" s="50">
        <f t="shared" si="57"/>
        <v>0</v>
      </c>
      <c r="R82" s="50">
        <f t="shared" si="57"/>
        <v>0</v>
      </c>
      <c r="S82" s="50">
        <f t="shared" si="57"/>
        <v>0</v>
      </c>
      <c r="T82" s="50">
        <f t="shared" si="57"/>
        <v>0</v>
      </c>
      <c r="U82" s="50">
        <f t="shared" si="57"/>
        <v>0</v>
      </c>
      <c r="V82" s="6"/>
    </row>
    <row r="83" spans="1:22" s="4" customFormat="1" x14ac:dyDescent="0.3">
      <c r="A83" s="99"/>
      <c r="B83" s="83"/>
      <c r="C83" s="26" t="s">
        <v>174</v>
      </c>
      <c r="D83" s="5" t="s">
        <v>73</v>
      </c>
      <c r="E83" s="71">
        <f t="shared" si="47"/>
        <v>16122.579999999998</v>
      </c>
      <c r="F83" s="51"/>
      <c r="G83" s="51"/>
      <c r="H83" s="51">
        <f t="shared" ref="H83:M83" si="58">H99+H115+H131+H147</f>
        <v>28375.740000000005</v>
      </c>
      <c r="I83" s="51">
        <f t="shared" si="58"/>
        <v>1193036.1800000002</v>
      </c>
      <c r="J83" s="51">
        <f t="shared" si="58"/>
        <v>28375.740000000005</v>
      </c>
      <c r="K83" s="51">
        <f t="shared" si="58"/>
        <v>1193036.1800000002</v>
      </c>
      <c r="L83" s="51">
        <f t="shared" si="58"/>
        <v>0</v>
      </c>
      <c r="M83" s="51">
        <f t="shared" si="58"/>
        <v>0</v>
      </c>
      <c r="N83" s="51">
        <f>SUM(N70:N82)</f>
        <v>0</v>
      </c>
      <c r="O83" s="51">
        <f t="shared" ref="O83:U83" si="59">SUM(O70:O82)</f>
        <v>0</v>
      </c>
      <c r="P83" s="51">
        <f t="shared" si="59"/>
        <v>0</v>
      </c>
      <c r="Q83" s="51">
        <f t="shared" si="59"/>
        <v>0</v>
      </c>
      <c r="R83" s="51">
        <f t="shared" si="59"/>
        <v>2197.36</v>
      </c>
      <c r="S83" s="51">
        <f t="shared" si="59"/>
        <v>71164.5</v>
      </c>
      <c r="T83" s="51">
        <f t="shared" si="59"/>
        <v>0</v>
      </c>
      <c r="U83" s="51">
        <f t="shared" si="59"/>
        <v>0</v>
      </c>
      <c r="V83" s="7"/>
    </row>
    <row r="84" spans="1:22" ht="14.4" customHeight="1" thickBot="1" x14ac:dyDescent="0.35">
      <c r="A84" s="100"/>
      <c r="B84" s="84"/>
      <c r="C84" s="34" t="s">
        <v>175</v>
      </c>
      <c r="D84" s="35" t="s">
        <v>176</v>
      </c>
      <c r="E84" s="72">
        <f>E69+E83</f>
        <v>292117.15999999997</v>
      </c>
      <c r="F84" s="53"/>
      <c r="G84" s="53"/>
      <c r="H84" s="53">
        <f>H69+H83-P83+R83</f>
        <v>514126.18999999994</v>
      </c>
      <c r="I84" s="53">
        <f>I69+I83-Q83+S83</f>
        <v>6998803.7400000002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36"/>
    </row>
    <row r="85" spans="1:22" ht="14.4" customHeight="1" x14ac:dyDescent="0.3">
      <c r="A85" s="98">
        <v>6</v>
      </c>
      <c r="B85" s="82" t="s">
        <v>37</v>
      </c>
      <c r="C85" s="30" t="s">
        <v>175</v>
      </c>
      <c r="D85" s="37" t="s">
        <v>72</v>
      </c>
      <c r="E85" s="75">
        <v>148730.04</v>
      </c>
      <c r="F85" s="55"/>
      <c r="G85" s="55"/>
      <c r="H85" s="58">
        <v>260046.87</v>
      </c>
      <c r="I85" s="58">
        <v>3872146.66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2"/>
    </row>
    <row r="86" spans="1:22" ht="14.4" customHeight="1" x14ac:dyDescent="0.3">
      <c r="A86" s="99"/>
      <c r="B86" s="83"/>
      <c r="C86" s="93" t="s">
        <v>39</v>
      </c>
      <c r="D86" s="3" t="s">
        <v>18</v>
      </c>
      <c r="E86" s="48">
        <v>900.54</v>
      </c>
      <c r="F86" s="50">
        <v>1.76</v>
      </c>
      <c r="G86" s="50">
        <v>95</v>
      </c>
      <c r="H86" s="48">
        <v>1584.95</v>
      </c>
      <c r="I86" s="48">
        <v>85551.3</v>
      </c>
      <c r="J86" s="50">
        <f>ROUND((E86*F86),2)</f>
        <v>1584.95</v>
      </c>
      <c r="K86" s="50">
        <f>ROUND((E86*G86),2)</f>
        <v>85551.3</v>
      </c>
      <c r="L86" s="50">
        <f>J86-H86</f>
        <v>0</v>
      </c>
      <c r="M86" s="50">
        <f>K86-I86</f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8"/>
    </row>
    <row r="87" spans="1:22" x14ac:dyDescent="0.3">
      <c r="A87" s="99"/>
      <c r="B87" s="83"/>
      <c r="C87" s="94"/>
      <c r="D87" s="3" t="s">
        <v>19</v>
      </c>
      <c r="E87" s="48">
        <v>843.86</v>
      </c>
      <c r="F87" s="50">
        <v>1.76</v>
      </c>
      <c r="G87" s="50">
        <v>95</v>
      </c>
      <c r="H87" s="48">
        <v>1485.19</v>
      </c>
      <c r="I87" s="48">
        <v>80166.7</v>
      </c>
      <c r="J87" s="50">
        <f t="shared" ref="J87:J98" si="60">ROUND((E87*F87),2)</f>
        <v>1485.19</v>
      </c>
      <c r="K87" s="50">
        <f t="shared" ref="K87:K98" si="61">ROUND((E87*G87),2)</f>
        <v>80166.7</v>
      </c>
      <c r="L87" s="50">
        <f t="shared" ref="L87:L98" si="62">J87-H87</f>
        <v>0</v>
      </c>
      <c r="M87" s="50">
        <f t="shared" ref="M87:M98" si="63">K87-I87</f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8"/>
    </row>
    <row r="88" spans="1:22" x14ac:dyDescent="0.3">
      <c r="A88" s="99"/>
      <c r="B88" s="83"/>
      <c r="C88" s="94"/>
      <c r="D88" s="3" t="s">
        <v>74</v>
      </c>
      <c r="E88" s="48">
        <v>0</v>
      </c>
      <c r="F88" s="50">
        <v>1.76</v>
      </c>
      <c r="G88" s="50">
        <v>95</v>
      </c>
      <c r="H88" s="48">
        <v>1659.01</v>
      </c>
      <c r="I88" s="48">
        <v>0</v>
      </c>
      <c r="J88" s="50">
        <v>1659.01</v>
      </c>
      <c r="K88" s="50">
        <v>0</v>
      </c>
      <c r="L88" s="50">
        <f t="shared" si="62"/>
        <v>0</v>
      </c>
      <c r="M88" s="50">
        <f t="shared" si="63"/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8"/>
    </row>
    <row r="89" spans="1:22" x14ac:dyDescent="0.3">
      <c r="A89" s="99"/>
      <c r="B89" s="83"/>
      <c r="C89" s="94"/>
      <c r="D89" s="3" t="s">
        <v>86</v>
      </c>
      <c r="E89" s="48">
        <v>942.62</v>
      </c>
      <c r="F89" s="50">
        <v>1.76</v>
      </c>
      <c r="G89" s="50">
        <v>69</v>
      </c>
      <c r="H89" s="48">
        <v>0</v>
      </c>
      <c r="I89" s="48">
        <v>81915.3</v>
      </c>
      <c r="J89" s="50">
        <v>0</v>
      </c>
      <c r="K89" s="50">
        <v>81915.3</v>
      </c>
      <c r="L89" s="50">
        <f t="shared" ref="L89" si="64">J89-H89</f>
        <v>0</v>
      </c>
      <c r="M89" s="50">
        <f t="shared" ref="M89" si="65">K89-I89</f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8"/>
    </row>
    <row r="90" spans="1:22" x14ac:dyDescent="0.3">
      <c r="A90" s="99"/>
      <c r="B90" s="83"/>
      <c r="C90" s="94"/>
      <c r="D90" s="3" t="s">
        <v>20</v>
      </c>
      <c r="E90" s="48">
        <v>1027.68</v>
      </c>
      <c r="F90" s="50">
        <v>1.76</v>
      </c>
      <c r="G90" s="50">
        <v>69</v>
      </c>
      <c r="H90" s="48">
        <v>1808.72</v>
      </c>
      <c r="I90" s="48">
        <v>70909.919999999998</v>
      </c>
      <c r="J90" s="50">
        <f t="shared" si="60"/>
        <v>1808.72</v>
      </c>
      <c r="K90" s="50">
        <f t="shared" si="61"/>
        <v>70909.919999999998</v>
      </c>
      <c r="L90" s="50">
        <f t="shared" si="62"/>
        <v>0</v>
      </c>
      <c r="M90" s="50">
        <f t="shared" si="63"/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8"/>
    </row>
    <row r="91" spans="1:22" x14ac:dyDescent="0.3">
      <c r="A91" s="99"/>
      <c r="B91" s="83"/>
      <c r="C91" s="94"/>
      <c r="D91" s="3" t="s">
        <v>21</v>
      </c>
      <c r="E91" s="48">
        <v>1001.32</v>
      </c>
      <c r="F91" s="50">
        <v>1.76</v>
      </c>
      <c r="G91" s="50">
        <v>69</v>
      </c>
      <c r="H91" s="48">
        <v>1762.32</v>
      </c>
      <c r="I91" s="48">
        <v>69091.08</v>
      </c>
      <c r="J91" s="50">
        <f t="shared" si="60"/>
        <v>1762.32</v>
      </c>
      <c r="K91" s="50">
        <f t="shared" si="61"/>
        <v>69091.08</v>
      </c>
      <c r="L91" s="50">
        <f t="shared" si="62"/>
        <v>0</v>
      </c>
      <c r="M91" s="50">
        <f t="shared" si="63"/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8"/>
    </row>
    <row r="92" spans="1:22" x14ac:dyDescent="0.3">
      <c r="A92" s="99"/>
      <c r="B92" s="83"/>
      <c r="C92" s="94"/>
      <c r="D92" s="3" t="s">
        <v>22</v>
      </c>
      <c r="E92" s="48">
        <v>1139.26</v>
      </c>
      <c r="F92" s="50">
        <v>1.76</v>
      </c>
      <c r="G92" s="50">
        <v>69</v>
      </c>
      <c r="H92" s="48">
        <v>2005.1</v>
      </c>
      <c r="I92" s="48">
        <v>78608.94</v>
      </c>
      <c r="J92" s="50">
        <f t="shared" si="60"/>
        <v>2005.1</v>
      </c>
      <c r="K92" s="50">
        <f t="shared" si="61"/>
        <v>78608.94</v>
      </c>
      <c r="L92" s="50">
        <f t="shared" si="62"/>
        <v>0</v>
      </c>
      <c r="M92" s="50">
        <f t="shared" si="63"/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8"/>
    </row>
    <row r="93" spans="1:22" x14ac:dyDescent="0.3">
      <c r="A93" s="99"/>
      <c r="B93" s="83"/>
      <c r="C93" s="94"/>
      <c r="D93" s="3" t="s">
        <v>23</v>
      </c>
      <c r="E93" s="48">
        <v>1171.5999999999999</v>
      </c>
      <c r="F93" s="50">
        <v>1.76</v>
      </c>
      <c r="G93" s="50">
        <v>69</v>
      </c>
      <c r="H93" s="48">
        <v>2062.02</v>
      </c>
      <c r="I93" s="48">
        <v>80840.399999999994</v>
      </c>
      <c r="J93" s="50">
        <f t="shared" si="60"/>
        <v>2062.02</v>
      </c>
      <c r="K93" s="50">
        <f t="shared" si="61"/>
        <v>80840.399999999994</v>
      </c>
      <c r="L93" s="50">
        <f t="shared" si="62"/>
        <v>0</v>
      </c>
      <c r="M93" s="50">
        <f t="shared" si="63"/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8"/>
    </row>
    <row r="94" spans="1:22" x14ac:dyDescent="0.3">
      <c r="A94" s="99"/>
      <c r="B94" s="83"/>
      <c r="C94" s="94"/>
      <c r="D94" s="3" t="s">
        <v>24</v>
      </c>
      <c r="E94" s="48">
        <v>1148.5999999999999</v>
      </c>
      <c r="F94" s="50">
        <v>1.76</v>
      </c>
      <c r="G94" s="50">
        <v>69</v>
      </c>
      <c r="H94" s="48">
        <v>2021.54</v>
      </c>
      <c r="I94" s="48">
        <v>79253.399999999994</v>
      </c>
      <c r="J94" s="50">
        <f t="shared" si="60"/>
        <v>2021.54</v>
      </c>
      <c r="K94" s="50">
        <f t="shared" si="61"/>
        <v>79253.399999999994</v>
      </c>
      <c r="L94" s="50">
        <f t="shared" si="62"/>
        <v>0</v>
      </c>
      <c r="M94" s="50">
        <f t="shared" si="63"/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48">
        <v>0</v>
      </c>
      <c r="V94" s="8"/>
    </row>
    <row r="95" spans="1:22" x14ac:dyDescent="0.3">
      <c r="A95" s="99"/>
      <c r="B95" s="83"/>
      <c r="C95" s="94"/>
      <c r="D95" s="3" t="s">
        <v>25</v>
      </c>
      <c r="E95" s="48">
        <v>1130</v>
      </c>
      <c r="F95" s="50">
        <v>1.76</v>
      </c>
      <c r="G95" s="50">
        <v>69</v>
      </c>
      <c r="H95" s="48">
        <v>1988.8</v>
      </c>
      <c r="I95" s="48">
        <v>77970</v>
      </c>
      <c r="J95" s="50">
        <f t="shared" si="60"/>
        <v>1988.8</v>
      </c>
      <c r="K95" s="50">
        <f t="shared" si="61"/>
        <v>77970</v>
      </c>
      <c r="L95" s="50">
        <f t="shared" si="62"/>
        <v>0</v>
      </c>
      <c r="M95" s="50">
        <f t="shared" si="63"/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0</v>
      </c>
      <c r="U95" s="48">
        <v>0</v>
      </c>
      <c r="V95" s="8"/>
    </row>
    <row r="96" spans="1:22" x14ac:dyDescent="0.3">
      <c r="A96" s="99"/>
      <c r="B96" s="83"/>
      <c r="C96" s="94"/>
      <c r="D96" s="3" t="s">
        <v>26</v>
      </c>
      <c r="E96" s="48">
        <v>1113.72</v>
      </c>
      <c r="F96" s="50">
        <v>1.76</v>
      </c>
      <c r="G96" s="50">
        <v>69</v>
      </c>
      <c r="H96" s="48">
        <v>1960.15</v>
      </c>
      <c r="I96" s="48">
        <v>76846.679999999993</v>
      </c>
      <c r="J96" s="50">
        <f t="shared" si="60"/>
        <v>1960.15</v>
      </c>
      <c r="K96" s="50">
        <f t="shared" si="61"/>
        <v>76846.679999999993</v>
      </c>
      <c r="L96" s="50">
        <f t="shared" si="62"/>
        <v>0</v>
      </c>
      <c r="M96" s="50">
        <f t="shared" si="63"/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48">
        <v>0</v>
      </c>
      <c r="V96" s="8"/>
    </row>
    <row r="97" spans="1:22" x14ac:dyDescent="0.3">
      <c r="A97" s="99"/>
      <c r="B97" s="83"/>
      <c r="C97" s="94"/>
      <c r="D97" s="3" t="s">
        <v>27</v>
      </c>
      <c r="E97" s="48">
        <v>1059.02</v>
      </c>
      <c r="F97" s="50">
        <v>1.76</v>
      </c>
      <c r="G97" s="50">
        <v>69</v>
      </c>
      <c r="H97" s="48">
        <v>1863.88</v>
      </c>
      <c r="I97" s="48">
        <v>73072.38</v>
      </c>
      <c r="J97" s="50">
        <f t="shared" si="60"/>
        <v>1863.88</v>
      </c>
      <c r="K97" s="50">
        <f t="shared" si="61"/>
        <v>73072.38</v>
      </c>
      <c r="L97" s="50">
        <f t="shared" si="62"/>
        <v>0</v>
      </c>
      <c r="M97" s="50">
        <f t="shared" si="63"/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48">
        <v>0</v>
      </c>
      <c r="V97" s="8"/>
    </row>
    <row r="98" spans="1:22" x14ac:dyDescent="0.3">
      <c r="A98" s="99"/>
      <c r="B98" s="83"/>
      <c r="C98" s="95"/>
      <c r="D98" s="3" t="s">
        <v>28</v>
      </c>
      <c r="E98" s="48">
        <v>978.48</v>
      </c>
      <c r="F98" s="50">
        <v>1.76</v>
      </c>
      <c r="G98" s="50">
        <v>69</v>
      </c>
      <c r="H98" s="48">
        <v>1722.12</v>
      </c>
      <c r="I98" s="48">
        <v>67515.12</v>
      </c>
      <c r="J98" s="50">
        <f t="shared" si="60"/>
        <v>1722.12</v>
      </c>
      <c r="K98" s="50">
        <f t="shared" si="61"/>
        <v>67515.12</v>
      </c>
      <c r="L98" s="50">
        <f t="shared" si="62"/>
        <v>0</v>
      </c>
      <c r="M98" s="50">
        <f t="shared" si="63"/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48">
        <v>0</v>
      </c>
      <c r="V98" s="8"/>
    </row>
    <row r="99" spans="1:22" s="4" customFormat="1" x14ac:dyDescent="0.3">
      <c r="A99" s="99"/>
      <c r="B99" s="83"/>
      <c r="C99" s="26" t="s">
        <v>174</v>
      </c>
      <c r="D99" s="5" t="s">
        <v>73</v>
      </c>
      <c r="E99" s="71">
        <f>SUM(E86:E98)</f>
        <v>12456.699999999999</v>
      </c>
      <c r="F99" s="51"/>
      <c r="G99" s="51"/>
      <c r="H99" s="51">
        <f>SUM(H86:H98)</f>
        <v>21923.800000000003</v>
      </c>
      <c r="I99" s="51">
        <f>SUM(I86:I98)</f>
        <v>921741.22</v>
      </c>
      <c r="J99" s="51">
        <f>SUM(J86:J98)</f>
        <v>21923.800000000003</v>
      </c>
      <c r="K99" s="51">
        <f t="shared" ref="K99:U99" si="66">SUM(K86:K98)</f>
        <v>921741.22</v>
      </c>
      <c r="L99" s="51">
        <f t="shared" si="66"/>
        <v>0</v>
      </c>
      <c r="M99" s="51">
        <f t="shared" si="66"/>
        <v>0</v>
      </c>
      <c r="N99" s="51">
        <f t="shared" si="66"/>
        <v>0</v>
      </c>
      <c r="O99" s="51">
        <f t="shared" si="66"/>
        <v>0</v>
      </c>
      <c r="P99" s="51">
        <f t="shared" si="66"/>
        <v>0</v>
      </c>
      <c r="Q99" s="51">
        <f t="shared" si="66"/>
        <v>0</v>
      </c>
      <c r="R99" s="51">
        <f t="shared" si="66"/>
        <v>0</v>
      </c>
      <c r="S99" s="51">
        <f t="shared" si="66"/>
        <v>0</v>
      </c>
      <c r="T99" s="51">
        <f t="shared" si="66"/>
        <v>0</v>
      </c>
      <c r="U99" s="51">
        <f t="shared" si="66"/>
        <v>0</v>
      </c>
      <c r="V99" s="7"/>
    </row>
    <row r="100" spans="1:22" ht="14.4" customHeight="1" thickBot="1" x14ac:dyDescent="0.35">
      <c r="A100" s="100"/>
      <c r="B100" s="84"/>
      <c r="C100" s="34" t="s">
        <v>175</v>
      </c>
      <c r="D100" s="35" t="s">
        <v>176</v>
      </c>
      <c r="E100" s="72">
        <f>E85+E99</f>
        <v>161186.74000000002</v>
      </c>
      <c r="F100" s="53"/>
      <c r="G100" s="53"/>
      <c r="H100" s="53">
        <f>H85+H99-P99+R99</f>
        <v>281970.67</v>
      </c>
      <c r="I100" s="53">
        <f>I85+I99-Q99+S99</f>
        <v>4793887.88</v>
      </c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36"/>
    </row>
    <row r="101" spans="1:22" ht="14.4" customHeight="1" x14ac:dyDescent="0.3">
      <c r="A101" s="98">
        <v>7</v>
      </c>
      <c r="B101" s="82" t="s">
        <v>37</v>
      </c>
      <c r="C101" s="30" t="s">
        <v>175</v>
      </c>
      <c r="D101" s="37" t="s">
        <v>72</v>
      </c>
      <c r="E101" s="75">
        <v>6850.579999999999</v>
      </c>
      <c r="F101" s="55"/>
      <c r="G101" s="55"/>
      <c r="H101" s="58">
        <v>11938.5</v>
      </c>
      <c r="I101" s="58">
        <v>233361.5</v>
      </c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42"/>
    </row>
    <row r="102" spans="1:22" ht="14.4" customHeight="1" x14ac:dyDescent="0.3">
      <c r="A102" s="99"/>
      <c r="B102" s="83"/>
      <c r="C102" s="93" t="s">
        <v>40</v>
      </c>
      <c r="D102" s="3" t="s">
        <v>18</v>
      </c>
      <c r="E102" s="48">
        <v>66.28</v>
      </c>
      <c r="F102" s="50">
        <v>1.76</v>
      </c>
      <c r="G102" s="50">
        <v>95</v>
      </c>
      <c r="H102" s="48">
        <v>116.65</v>
      </c>
      <c r="I102" s="48">
        <v>6296.6</v>
      </c>
      <c r="J102" s="50">
        <f>ROUND((E102*F102),2)</f>
        <v>116.65</v>
      </c>
      <c r="K102" s="50">
        <f>ROUND((E102*G102),2)</f>
        <v>6296.6</v>
      </c>
      <c r="L102" s="50">
        <f>J102-H102</f>
        <v>0</v>
      </c>
      <c r="M102" s="50">
        <f>K102-I102</f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0</v>
      </c>
      <c r="U102" s="48">
        <v>0</v>
      </c>
      <c r="V102" s="8"/>
    </row>
    <row r="103" spans="1:22" x14ac:dyDescent="0.3">
      <c r="A103" s="99"/>
      <c r="B103" s="83"/>
      <c r="C103" s="94"/>
      <c r="D103" s="3" t="s">
        <v>19</v>
      </c>
      <c r="E103" s="48">
        <v>56.76</v>
      </c>
      <c r="F103" s="50">
        <v>1.76</v>
      </c>
      <c r="G103" s="50">
        <v>95</v>
      </c>
      <c r="H103" s="48">
        <v>99.9</v>
      </c>
      <c r="I103" s="48">
        <v>5392.2</v>
      </c>
      <c r="J103" s="50">
        <f t="shared" ref="J103:J114" si="67">ROUND((E103*F103),2)</f>
        <v>99.9</v>
      </c>
      <c r="K103" s="50">
        <f t="shared" ref="K103:K114" si="68">ROUND((E103*G103),2)</f>
        <v>5392.2</v>
      </c>
      <c r="L103" s="50">
        <f t="shared" ref="L103:L114" si="69">J103-H103</f>
        <v>0</v>
      </c>
      <c r="M103" s="50">
        <f t="shared" ref="M103:M114" si="70">K103-I103</f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0</v>
      </c>
      <c r="U103" s="48">
        <v>0</v>
      </c>
      <c r="V103" s="8"/>
    </row>
    <row r="104" spans="1:22" x14ac:dyDescent="0.3">
      <c r="A104" s="99"/>
      <c r="B104" s="83"/>
      <c r="C104" s="94"/>
      <c r="D104" s="3" t="s">
        <v>74</v>
      </c>
      <c r="E104" s="48">
        <v>0</v>
      </c>
      <c r="F104" s="50">
        <v>1.76</v>
      </c>
      <c r="G104" s="50">
        <v>95</v>
      </c>
      <c r="H104" s="48">
        <v>147.38</v>
      </c>
      <c r="I104" s="48">
        <v>0</v>
      </c>
      <c r="J104" s="50">
        <v>147.38</v>
      </c>
      <c r="K104" s="50">
        <v>0</v>
      </c>
      <c r="L104" s="50">
        <f t="shared" si="69"/>
        <v>0</v>
      </c>
      <c r="M104" s="50">
        <f t="shared" si="70"/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0</v>
      </c>
      <c r="U104" s="48">
        <v>0</v>
      </c>
      <c r="V104" s="8"/>
    </row>
    <row r="105" spans="1:22" x14ac:dyDescent="0.3">
      <c r="A105" s="99"/>
      <c r="B105" s="83"/>
      <c r="C105" s="94"/>
      <c r="D105" s="3" t="s">
        <v>86</v>
      </c>
      <c r="E105" s="48">
        <v>83.74</v>
      </c>
      <c r="F105" s="50">
        <v>1.76</v>
      </c>
      <c r="G105" s="50">
        <v>69</v>
      </c>
      <c r="H105" s="48">
        <v>0</v>
      </c>
      <c r="I105" s="48">
        <v>7238.22</v>
      </c>
      <c r="J105" s="50">
        <v>0</v>
      </c>
      <c r="K105" s="50">
        <v>7238.22</v>
      </c>
      <c r="L105" s="50">
        <f t="shared" ref="L105" si="71">J105-H105</f>
        <v>0</v>
      </c>
      <c r="M105" s="50">
        <f t="shared" ref="M105" si="72">K105-I105</f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8"/>
    </row>
    <row r="106" spans="1:22" x14ac:dyDescent="0.3">
      <c r="A106" s="99"/>
      <c r="B106" s="83"/>
      <c r="C106" s="94"/>
      <c r="D106" s="3" t="s">
        <v>20</v>
      </c>
      <c r="E106" s="48">
        <v>89.44</v>
      </c>
      <c r="F106" s="50">
        <v>1.76</v>
      </c>
      <c r="G106" s="50">
        <v>69</v>
      </c>
      <c r="H106" s="48">
        <v>157.41</v>
      </c>
      <c r="I106" s="48">
        <v>6171.36</v>
      </c>
      <c r="J106" s="50">
        <f t="shared" si="67"/>
        <v>157.41</v>
      </c>
      <c r="K106" s="50">
        <f t="shared" si="68"/>
        <v>6171.36</v>
      </c>
      <c r="L106" s="50">
        <f t="shared" si="69"/>
        <v>0</v>
      </c>
      <c r="M106" s="50">
        <f t="shared" si="70"/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8"/>
    </row>
    <row r="107" spans="1:22" x14ac:dyDescent="0.3">
      <c r="A107" s="99"/>
      <c r="B107" s="83"/>
      <c r="C107" s="94"/>
      <c r="D107" s="3" t="s">
        <v>21</v>
      </c>
      <c r="E107" s="48">
        <v>79.66</v>
      </c>
      <c r="F107" s="50">
        <v>1.76</v>
      </c>
      <c r="G107" s="50">
        <v>69</v>
      </c>
      <c r="H107" s="48">
        <v>140.19999999999999</v>
      </c>
      <c r="I107" s="48">
        <v>5496.54</v>
      </c>
      <c r="J107" s="50">
        <f t="shared" si="67"/>
        <v>140.19999999999999</v>
      </c>
      <c r="K107" s="50">
        <f t="shared" si="68"/>
        <v>5496.54</v>
      </c>
      <c r="L107" s="50">
        <f t="shared" si="69"/>
        <v>0</v>
      </c>
      <c r="M107" s="50">
        <f t="shared" si="70"/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8"/>
    </row>
    <row r="108" spans="1:22" x14ac:dyDescent="0.3">
      <c r="A108" s="99"/>
      <c r="B108" s="83"/>
      <c r="C108" s="94"/>
      <c r="D108" s="3" t="s">
        <v>22</v>
      </c>
      <c r="E108" s="48">
        <v>98.42</v>
      </c>
      <c r="F108" s="50">
        <v>1.76</v>
      </c>
      <c r="G108" s="50">
        <v>69</v>
      </c>
      <c r="H108" s="48">
        <v>173.22</v>
      </c>
      <c r="I108" s="48">
        <v>6790.98</v>
      </c>
      <c r="J108" s="50">
        <f t="shared" si="67"/>
        <v>173.22</v>
      </c>
      <c r="K108" s="50">
        <f t="shared" si="68"/>
        <v>6790.98</v>
      </c>
      <c r="L108" s="50">
        <f t="shared" si="69"/>
        <v>0</v>
      </c>
      <c r="M108" s="50">
        <f t="shared" si="70"/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8"/>
    </row>
    <row r="109" spans="1:22" x14ac:dyDescent="0.3">
      <c r="A109" s="99"/>
      <c r="B109" s="83"/>
      <c r="C109" s="94"/>
      <c r="D109" s="3" t="s">
        <v>23</v>
      </c>
      <c r="E109" s="48">
        <v>97.7</v>
      </c>
      <c r="F109" s="50">
        <v>1.76</v>
      </c>
      <c r="G109" s="50">
        <v>69</v>
      </c>
      <c r="H109" s="48">
        <v>171.95</v>
      </c>
      <c r="I109" s="48">
        <v>6741.3</v>
      </c>
      <c r="J109" s="50">
        <f t="shared" si="67"/>
        <v>171.95</v>
      </c>
      <c r="K109" s="50">
        <f t="shared" si="68"/>
        <v>6741.3</v>
      </c>
      <c r="L109" s="50">
        <f t="shared" si="69"/>
        <v>0</v>
      </c>
      <c r="M109" s="50">
        <f t="shared" si="70"/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8"/>
    </row>
    <row r="110" spans="1:22" x14ac:dyDescent="0.3">
      <c r="A110" s="99"/>
      <c r="B110" s="83"/>
      <c r="C110" s="94"/>
      <c r="D110" s="3" t="s">
        <v>24</v>
      </c>
      <c r="E110" s="48">
        <v>108.64</v>
      </c>
      <c r="F110" s="50">
        <v>1.76</v>
      </c>
      <c r="G110" s="50">
        <v>69</v>
      </c>
      <c r="H110" s="48">
        <v>191.21</v>
      </c>
      <c r="I110" s="48">
        <v>7496.16</v>
      </c>
      <c r="J110" s="50">
        <f t="shared" si="67"/>
        <v>191.21</v>
      </c>
      <c r="K110" s="50">
        <f t="shared" si="68"/>
        <v>7496.16</v>
      </c>
      <c r="L110" s="50">
        <f t="shared" si="69"/>
        <v>0</v>
      </c>
      <c r="M110" s="50">
        <f t="shared" si="70"/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8"/>
    </row>
    <row r="111" spans="1:22" x14ac:dyDescent="0.3">
      <c r="A111" s="99"/>
      <c r="B111" s="83"/>
      <c r="C111" s="94"/>
      <c r="D111" s="3" t="s">
        <v>25</v>
      </c>
      <c r="E111" s="48">
        <v>102.12</v>
      </c>
      <c r="F111" s="50">
        <v>1.76</v>
      </c>
      <c r="G111" s="50">
        <v>69</v>
      </c>
      <c r="H111" s="48">
        <v>179.73</v>
      </c>
      <c r="I111" s="48">
        <v>7046.28</v>
      </c>
      <c r="J111" s="50">
        <f t="shared" si="67"/>
        <v>179.73</v>
      </c>
      <c r="K111" s="50">
        <f t="shared" si="68"/>
        <v>7046.28</v>
      </c>
      <c r="L111" s="50">
        <f t="shared" si="69"/>
        <v>0</v>
      </c>
      <c r="M111" s="50">
        <f t="shared" si="70"/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8"/>
    </row>
    <row r="112" spans="1:22" x14ac:dyDescent="0.3">
      <c r="A112" s="99"/>
      <c r="B112" s="83"/>
      <c r="C112" s="94"/>
      <c r="D112" s="3" t="s">
        <v>26</v>
      </c>
      <c r="E112" s="48">
        <v>91.7</v>
      </c>
      <c r="F112" s="50">
        <v>1.76</v>
      </c>
      <c r="G112" s="50">
        <v>69</v>
      </c>
      <c r="H112" s="48">
        <v>161.38999999999999</v>
      </c>
      <c r="I112" s="48">
        <v>6327.3</v>
      </c>
      <c r="J112" s="50">
        <f t="shared" si="67"/>
        <v>161.38999999999999</v>
      </c>
      <c r="K112" s="50">
        <f t="shared" si="68"/>
        <v>6327.3</v>
      </c>
      <c r="L112" s="50">
        <f t="shared" si="69"/>
        <v>0</v>
      </c>
      <c r="M112" s="50">
        <f t="shared" si="70"/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8"/>
    </row>
    <row r="113" spans="1:22" x14ac:dyDescent="0.3">
      <c r="A113" s="99"/>
      <c r="B113" s="83"/>
      <c r="C113" s="94"/>
      <c r="D113" s="3" t="s">
        <v>27</v>
      </c>
      <c r="E113" s="48">
        <v>87.14</v>
      </c>
      <c r="F113" s="50">
        <v>1.76</v>
      </c>
      <c r="G113" s="50">
        <v>69</v>
      </c>
      <c r="H113" s="48">
        <v>153.37</v>
      </c>
      <c r="I113" s="48">
        <v>6012.66</v>
      </c>
      <c r="J113" s="50">
        <f t="shared" si="67"/>
        <v>153.37</v>
      </c>
      <c r="K113" s="50">
        <f t="shared" si="68"/>
        <v>6012.66</v>
      </c>
      <c r="L113" s="50">
        <f t="shared" si="69"/>
        <v>0</v>
      </c>
      <c r="M113" s="50">
        <f t="shared" si="70"/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8"/>
    </row>
    <row r="114" spans="1:22" x14ac:dyDescent="0.3">
      <c r="A114" s="99"/>
      <c r="B114" s="83"/>
      <c r="C114" s="95"/>
      <c r="D114" s="3" t="s">
        <v>28</v>
      </c>
      <c r="E114" s="48">
        <v>69.34</v>
      </c>
      <c r="F114" s="50">
        <v>1.76</v>
      </c>
      <c r="G114" s="50">
        <v>69</v>
      </c>
      <c r="H114" s="48">
        <v>122.04</v>
      </c>
      <c r="I114" s="48">
        <v>4784.46</v>
      </c>
      <c r="J114" s="50">
        <f t="shared" si="67"/>
        <v>122.04</v>
      </c>
      <c r="K114" s="50">
        <f t="shared" si="68"/>
        <v>4784.46</v>
      </c>
      <c r="L114" s="50">
        <f t="shared" si="69"/>
        <v>0</v>
      </c>
      <c r="M114" s="50">
        <f t="shared" si="70"/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8"/>
    </row>
    <row r="115" spans="1:22" s="4" customFormat="1" x14ac:dyDescent="0.3">
      <c r="A115" s="99"/>
      <c r="B115" s="83"/>
      <c r="C115" s="26" t="s">
        <v>174</v>
      </c>
      <c r="D115" s="5" t="s">
        <v>73</v>
      </c>
      <c r="E115" s="71">
        <f>SUM(E102:E114)</f>
        <v>1030.94</v>
      </c>
      <c r="F115" s="51"/>
      <c r="G115" s="51"/>
      <c r="H115" s="51">
        <f>SUM(H102:H114)</f>
        <v>1814.4499999999998</v>
      </c>
      <c r="I115" s="51">
        <f t="shared" ref="I115:U115" si="73">SUM(I102:I114)</f>
        <v>75794.060000000012</v>
      </c>
      <c r="J115" s="51">
        <f t="shared" si="73"/>
        <v>1814.4499999999998</v>
      </c>
      <c r="K115" s="51">
        <f t="shared" si="73"/>
        <v>75794.060000000012</v>
      </c>
      <c r="L115" s="51">
        <f t="shared" si="73"/>
        <v>0</v>
      </c>
      <c r="M115" s="51">
        <f t="shared" si="73"/>
        <v>0</v>
      </c>
      <c r="N115" s="51">
        <f t="shared" si="73"/>
        <v>0</v>
      </c>
      <c r="O115" s="51">
        <f t="shared" si="73"/>
        <v>0</v>
      </c>
      <c r="P115" s="51">
        <f t="shared" si="73"/>
        <v>0</v>
      </c>
      <c r="Q115" s="51">
        <f t="shared" si="73"/>
        <v>0</v>
      </c>
      <c r="R115" s="51">
        <f t="shared" si="73"/>
        <v>0</v>
      </c>
      <c r="S115" s="51">
        <f t="shared" si="73"/>
        <v>0</v>
      </c>
      <c r="T115" s="51">
        <f t="shared" si="73"/>
        <v>0</v>
      </c>
      <c r="U115" s="51">
        <f t="shared" si="73"/>
        <v>0</v>
      </c>
      <c r="V115" s="7"/>
    </row>
    <row r="116" spans="1:22" ht="14.4" customHeight="1" thickBot="1" x14ac:dyDescent="0.35">
      <c r="A116" s="100"/>
      <c r="B116" s="84"/>
      <c r="C116" s="34" t="s">
        <v>175</v>
      </c>
      <c r="D116" s="35" t="s">
        <v>176</v>
      </c>
      <c r="E116" s="72">
        <f>E101+E115</f>
        <v>7881.5199999999986</v>
      </c>
      <c r="F116" s="53"/>
      <c r="G116" s="53"/>
      <c r="H116" s="53">
        <f>H101+H115-P115+R115</f>
        <v>13752.95</v>
      </c>
      <c r="I116" s="53">
        <f>I101+I115-Q115+S115</f>
        <v>309155.56</v>
      </c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36"/>
    </row>
    <row r="117" spans="1:22" ht="14.4" customHeight="1" x14ac:dyDescent="0.3">
      <c r="A117" s="98">
        <v>8</v>
      </c>
      <c r="B117" s="82" t="s">
        <v>37</v>
      </c>
      <c r="C117" s="30" t="s">
        <v>175</v>
      </c>
      <c r="D117" s="37" t="s">
        <v>72</v>
      </c>
      <c r="E117" s="75">
        <v>9721.3999999999978</v>
      </c>
      <c r="F117" s="55"/>
      <c r="G117" s="55"/>
      <c r="H117" s="58">
        <v>16946.47</v>
      </c>
      <c r="I117" s="58">
        <v>295038.2</v>
      </c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42"/>
    </row>
    <row r="118" spans="1:22" ht="14.4" customHeight="1" x14ac:dyDescent="0.3">
      <c r="A118" s="99"/>
      <c r="B118" s="83"/>
      <c r="C118" s="93" t="s">
        <v>41</v>
      </c>
      <c r="D118" s="3" t="s">
        <v>18</v>
      </c>
      <c r="E118" s="48">
        <v>80.099999999999994</v>
      </c>
      <c r="F118" s="50">
        <v>1.76</v>
      </c>
      <c r="G118" s="50">
        <v>95</v>
      </c>
      <c r="H118" s="48">
        <v>140.97999999999999</v>
      </c>
      <c r="I118" s="48">
        <v>7609.5</v>
      </c>
      <c r="J118" s="50">
        <f>ROUND((E118*F118),2)</f>
        <v>140.97999999999999</v>
      </c>
      <c r="K118" s="50">
        <f>ROUND((E118*G118),2)</f>
        <v>7609.5</v>
      </c>
      <c r="L118" s="50">
        <f>J118-H118</f>
        <v>0</v>
      </c>
      <c r="M118" s="50">
        <f>K118-I118</f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8"/>
    </row>
    <row r="119" spans="1:22" x14ac:dyDescent="0.3">
      <c r="A119" s="99"/>
      <c r="B119" s="83"/>
      <c r="C119" s="94"/>
      <c r="D119" s="3" t="s">
        <v>19</v>
      </c>
      <c r="E119" s="48">
        <v>83.64</v>
      </c>
      <c r="F119" s="50">
        <v>1.76</v>
      </c>
      <c r="G119" s="50">
        <v>95</v>
      </c>
      <c r="H119" s="48">
        <v>147.21</v>
      </c>
      <c r="I119" s="48">
        <v>7945.8</v>
      </c>
      <c r="J119" s="50">
        <f t="shared" ref="J119:J130" si="74">ROUND((E119*F119),2)</f>
        <v>147.21</v>
      </c>
      <c r="K119" s="50">
        <f t="shared" ref="K119:K130" si="75">ROUND((E119*G119),2)</f>
        <v>7945.8</v>
      </c>
      <c r="L119" s="50">
        <f t="shared" ref="L119:L130" si="76">J119-H119</f>
        <v>0</v>
      </c>
      <c r="M119" s="50">
        <f t="shared" ref="M119:M130" si="77">K119-I119</f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8"/>
    </row>
    <row r="120" spans="1:22" x14ac:dyDescent="0.3">
      <c r="A120" s="99"/>
      <c r="B120" s="83"/>
      <c r="C120" s="94"/>
      <c r="D120" s="3" t="s">
        <v>74</v>
      </c>
      <c r="E120" s="48">
        <v>0</v>
      </c>
      <c r="F120" s="50">
        <v>1.76</v>
      </c>
      <c r="G120" s="50">
        <v>95</v>
      </c>
      <c r="H120" s="48">
        <v>216.34</v>
      </c>
      <c r="I120" s="48">
        <v>0</v>
      </c>
      <c r="J120" s="50">
        <v>216.34</v>
      </c>
      <c r="K120" s="50">
        <v>0</v>
      </c>
      <c r="L120" s="50">
        <f t="shared" si="76"/>
        <v>0</v>
      </c>
      <c r="M120" s="50">
        <f t="shared" si="77"/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8"/>
    </row>
    <row r="121" spans="1:22" x14ac:dyDescent="0.3">
      <c r="A121" s="99"/>
      <c r="B121" s="83"/>
      <c r="C121" s="94"/>
      <c r="D121" s="3" t="s">
        <v>86</v>
      </c>
      <c r="E121" s="48">
        <v>122.92</v>
      </c>
      <c r="F121" s="50">
        <v>1.76</v>
      </c>
      <c r="G121" s="50">
        <v>69</v>
      </c>
      <c r="H121" s="48">
        <v>0</v>
      </c>
      <c r="I121" s="48">
        <v>11033.64</v>
      </c>
      <c r="J121" s="50">
        <v>0</v>
      </c>
      <c r="K121" s="50">
        <v>11033.64</v>
      </c>
      <c r="L121" s="50">
        <f t="shared" ref="L121" si="78">J121-H121</f>
        <v>0</v>
      </c>
      <c r="M121" s="50">
        <f t="shared" ref="M121" si="79">K121-I121</f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8"/>
    </row>
    <row r="122" spans="1:22" x14ac:dyDescent="0.3">
      <c r="A122" s="99"/>
      <c r="B122" s="83"/>
      <c r="C122" s="94"/>
      <c r="D122" s="3" t="s">
        <v>20</v>
      </c>
      <c r="E122" s="48">
        <v>131.96</v>
      </c>
      <c r="F122" s="50">
        <v>1.76</v>
      </c>
      <c r="G122" s="50">
        <v>69</v>
      </c>
      <c r="H122" s="48">
        <v>232.25</v>
      </c>
      <c r="I122" s="48">
        <v>9105.24</v>
      </c>
      <c r="J122" s="50">
        <f t="shared" si="74"/>
        <v>232.25</v>
      </c>
      <c r="K122" s="50">
        <f t="shared" si="75"/>
        <v>9105.24</v>
      </c>
      <c r="L122" s="50">
        <f t="shared" si="76"/>
        <v>0</v>
      </c>
      <c r="M122" s="50">
        <f t="shared" si="77"/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48">
        <v>0</v>
      </c>
      <c r="V122" s="8"/>
    </row>
    <row r="123" spans="1:22" x14ac:dyDescent="0.3">
      <c r="A123" s="99"/>
      <c r="B123" s="83"/>
      <c r="C123" s="94"/>
      <c r="D123" s="3" t="s">
        <v>21</v>
      </c>
      <c r="E123" s="48">
        <v>143.66</v>
      </c>
      <c r="F123" s="50">
        <v>1.76</v>
      </c>
      <c r="G123" s="50">
        <v>69</v>
      </c>
      <c r="H123" s="48">
        <v>252.84</v>
      </c>
      <c r="I123" s="48">
        <v>9912.5400000000009</v>
      </c>
      <c r="J123" s="50">
        <f t="shared" si="74"/>
        <v>252.84</v>
      </c>
      <c r="K123" s="50">
        <f t="shared" si="75"/>
        <v>9912.5400000000009</v>
      </c>
      <c r="L123" s="50">
        <f t="shared" si="76"/>
        <v>0</v>
      </c>
      <c r="M123" s="50">
        <f t="shared" si="77"/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8"/>
    </row>
    <row r="124" spans="1:22" x14ac:dyDescent="0.3">
      <c r="A124" s="99"/>
      <c r="B124" s="83"/>
      <c r="C124" s="94"/>
      <c r="D124" s="3" t="s">
        <v>22</v>
      </c>
      <c r="E124" s="48">
        <v>117.8</v>
      </c>
      <c r="F124" s="50">
        <v>1.76</v>
      </c>
      <c r="G124" s="50">
        <v>69</v>
      </c>
      <c r="H124" s="48">
        <v>207.33</v>
      </c>
      <c r="I124" s="48">
        <v>8128.2</v>
      </c>
      <c r="J124" s="50">
        <f t="shared" si="74"/>
        <v>207.33</v>
      </c>
      <c r="K124" s="50">
        <f t="shared" si="75"/>
        <v>8128.2</v>
      </c>
      <c r="L124" s="50">
        <f t="shared" si="76"/>
        <v>0</v>
      </c>
      <c r="M124" s="50">
        <f t="shared" si="77"/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48">
        <v>0</v>
      </c>
      <c r="V124" s="8"/>
    </row>
    <row r="125" spans="1:22" x14ac:dyDescent="0.3">
      <c r="A125" s="99"/>
      <c r="B125" s="83"/>
      <c r="C125" s="94"/>
      <c r="D125" s="3" t="s">
        <v>23</v>
      </c>
      <c r="E125" s="48">
        <v>134.97999999999999</v>
      </c>
      <c r="F125" s="50">
        <v>1.76</v>
      </c>
      <c r="G125" s="50">
        <v>69</v>
      </c>
      <c r="H125" s="48">
        <v>237.56</v>
      </c>
      <c r="I125" s="48">
        <v>9313.6200000000008</v>
      </c>
      <c r="J125" s="50">
        <f t="shared" si="74"/>
        <v>237.56</v>
      </c>
      <c r="K125" s="50">
        <f t="shared" si="75"/>
        <v>9313.6200000000008</v>
      </c>
      <c r="L125" s="50">
        <f t="shared" si="76"/>
        <v>0</v>
      </c>
      <c r="M125" s="50">
        <f t="shared" si="77"/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48">
        <v>0</v>
      </c>
      <c r="V125" s="8"/>
    </row>
    <row r="126" spans="1:22" x14ac:dyDescent="0.3">
      <c r="A126" s="99"/>
      <c r="B126" s="83"/>
      <c r="C126" s="94"/>
      <c r="D126" s="3" t="s">
        <v>24</v>
      </c>
      <c r="E126" s="48">
        <v>136.82</v>
      </c>
      <c r="F126" s="50">
        <v>1.76</v>
      </c>
      <c r="G126" s="50">
        <v>69</v>
      </c>
      <c r="H126" s="48">
        <v>240.8</v>
      </c>
      <c r="I126" s="48">
        <v>9440.58</v>
      </c>
      <c r="J126" s="50">
        <f t="shared" si="74"/>
        <v>240.8</v>
      </c>
      <c r="K126" s="50">
        <f t="shared" si="75"/>
        <v>9440.58</v>
      </c>
      <c r="L126" s="50">
        <f t="shared" si="76"/>
        <v>0</v>
      </c>
      <c r="M126" s="50">
        <f t="shared" si="77"/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8"/>
    </row>
    <row r="127" spans="1:22" x14ac:dyDescent="0.3">
      <c r="A127" s="99"/>
      <c r="B127" s="83"/>
      <c r="C127" s="94"/>
      <c r="D127" s="3" t="s">
        <v>25</v>
      </c>
      <c r="E127" s="48">
        <v>126.42</v>
      </c>
      <c r="F127" s="50">
        <v>1.76</v>
      </c>
      <c r="G127" s="50">
        <v>69</v>
      </c>
      <c r="H127" s="48">
        <v>222.5</v>
      </c>
      <c r="I127" s="48">
        <v>8722.98</v>
      </c>
      <c r="J127" s="50">
        <f t="shared" si="74"/>
        <v>222.5</v>
      </c>
      <c r="K127" s="50">
        <f t="shared" si="75"/>
        <v>8722.98</v>
      </c>
      <c r="L127" s="50">
        <f t="shared" si="76"/>
        <v>0</v>
      </c>
      <c r="M127" s="50">
        <f t="shared" si="77"/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8"/>
    </row>
    <row r="128" spans="1:22" x14ac:dyDescent="0.3">
      <c r="A128" s="99"/>
      <c r="B128" s="83"/>
      <c r="C128" s="94"/>
      <c r="D128" s="3" t="s">
        <v>26</v>
      </c>
      <c r="E128" s="48">
        <v>133.19999999999999</v>
      </c>
      <c r="F128" s="50">
        <v>1.76</v>
      </c>
      <c r="G128" s="50">
        <v>69</v>
      </c>
      <c r="H128" s="48">
        <v>234.43</v>
      </c>
      <c r="I128" s="48">
        <v>9190.7999999999993</v>
      </c>
      <c r="J128" s="50">
        <f t="shared" si="74"/>
        <v>234.43</v>
      </c>
      <c r="K128" s="50">
        <f t="shared" si="75"/>
        <v>9190.7999999999993</v>
      </c>
      <c r="L128" s="50">
        <f t="shared" si="76"/>
        <v>0</v>
      </c>
      <c r="M128" s="50">
        <f t="shared" si="77"/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8"/>
    </row>
    <row r="129" spans="1:22" x14ac:dyDescent="0.3">
      <c r="A129" s="99"/>
      <c r="B129" s="83"/>
      <c r="C129" s="94"/>
      <c r="D129" s="3" t="s">
        <v>27</v>
      </c>
      <c r="E129" s="48">
        <v>108.58</v>
      </c>
      <c r="F129" s="50">
        <v>1.76</v>
      </c>
      <c r="G129" s="50">
        <v>69</v>
      </c>
      <c r="H129" s="48">
        <v>191.1</v>
      </c>
      <c r="I129" s="48">
        <v>7492.02</v>
      </c>
      <c r="J129" s="50">
        <f t="shared" si="74"/>
        <v>191.1</v>
      </c>
      <c r="K129" s="50">
        <f t="shared" si="75"/>
        <v>7492.02</v>
      </c>
      <c r="L129" s="50">
        <f t="shared" si="76"/>
        <v>0</v>
      </c>
      <c r="M129" s="50">
        <f t="shared" si="77"/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0</v>
      </c>
      <c r="U129" s="48">
        <v>0</v>
      </c>
      <c r="V129" s="8"/>
    </row>
    <row r="130" spans="1:22" x14ac:dyDescent="0.3">
      <c r="A130" s="99"/>
      <c r="B130" s="83"/>
      <c r="C130" s="95"/>
      <c r="D130" s="3" t="s">
        <v>28</v>
      </c>
      <c r="E130" s="48">
        <v>98.48</v>
      </c>
      <c r="F130" s="50">
        <v>1.76</v>
      </c>
      <c r="G130" s="50">
        <v>69</v>
      </c>
      <c r="H130" s="48">
        <v>173.32</v>
      </c>
      <c r="I130" s="48">
        <v>6795.12</v>
      </c>
      <c r="J130" s="50">
        <f t="shared" si="74"/>
        <v>173.32</v>
      </c>
      <c r="K130" s="50">
        <f t="shared" si="75"/>
        <v>6795.12</v>
      </c>
      <c r="L130" s="50">
        <f t="shared" si="76"/>
        <v>0</v>
      </c>
      <c r="M130" s="50">
        <f t="shared" si="77"/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48">
        <v>0</v>
      </c>
      <c r="V130" s="8"/>
    </row>
    <row r="131" spans="1:22" s="4" customFormat="1" x14ac:dyDescent="0.3">
      <c r="A131" s="99"/>
      <c r="B131" s="83"/>
      <c r="C131" s="26" t="s">
        <v>174</v>
      </c>
      <c r="D131" s="5" t="s">
        <v>73</v>
      </c>
      <c r="E131" s="71">
        <f>SUM(E118:E130)</f>
        <v>1418.56</v>
      </c>
      <c r="F131" s="51"/>
      <c r="G131" s="51"/>
      <c r="H131" s="51">
        <f>SUM(H118:H130)</f>
        <v>2496.66</v>
      </c>
      <c r="I131" s="51">
        <f t="shared" ref="I131:U131" si="80">SUM(I118:I130)</f>
        <v>104690.04</v>
      </c>
      <c r="J131" s="51">
        <f t="shared" si="80"/>
        <v>2496.66</v>
      </c>
      <c r="K131" s="51">
        <f t="shared" si="80"/>
        <v>104690.04</v>
      </c>
      <c r="L131" s="51">
        <f t="shared" si="80"/>
        <v>0</v>
      </c>
      <c r="M131" s="51">
        <f t="shared" si="80"/>
        <v>0</v>
      </c>
      <c r="N131" s="51">
        <f t="shared" si="80"/>
        <v>0</v>
      </c>
      <c r="O131" s="51">
        <f t="shared" si="80"/>
        <v>0</v>
      </c>
      <c r="P131" s="51">
        <f t="shared" si="80"/>
        <v>0</v>
      </c>
      <c r="Q131" s="51">
        <f t="shared" si="80"/>
        <v>0</v>
      </c>
      <c r="R131" s="51">
        <f t="shared" si="80"/>
        <v>0</v>
      </c>
      <c r="S131" s="51">
        <f t="shared" si="80"/>
        <v>0</v>
      </c>
      <c r="T131" s="51">
        <f t="shared" si="80"/>
        <v>0</v>
      </c>
      <c r="U131" s="51">
        <f t="shared" si="80"/>
        <v>0</v>
      </c>
      <c r="V131" s="7"/>
    </row>
    <row r="132" spans="1:22" ht="14.4" customHeight="1" thickBot="1" x14ac:dyDescent="0.35">
      <c r="A132" s="100"/>
      <c r="B132" s="84"/>
      <c r="C132" s="34" t="s">
        <v>175</v>
      </c>
      <c r="D132" s="35" t="s">
        <v>176</v>
      </c>
      <c r="E132" s="72">
        <f>E117+E131</f>
        <v>11139.959999999997</v>
      </c>
      <c r="F132" s="53"/>
      <c r="G132" s="53"/>
      <c r="H132" s="53">
        <f>H117+H131-P131+R131</f>
        <v>19443.13</v>
      </c>
      <c r="I132" s="53">
        <f>I117+I131-Q131+S131</f>
        <v>399728.24</v>
      </c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36"/>
    </row>
    <row r="133" spans="1:22" ht="14.4" customHeight="1" x14ac:dyDescent="0.3">
      <c r="A133" s="98">
        <v>9</v>
      </c>
      <c r="B133" s="82" t="s">
        <v>37</v>
      </c>
      <c r="C133" s="30" t="s">
        <v>175</v>
      </c>
      <c r="D133" s="37" t="s">
        <v>72</v>
      </c>
      <c r="E133" s="75">
        <v>110692.56</v>
      </c>
      <c r="F133" s="55"/>
      <c r="G133" s="55"/>
      <c r="H133" s="58">
        <v>194621.25</v>
      </c>
      <c r="I133" s="58">
        <v>1334056.7</v>
      </c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42"/>
    </row>
    <row r="134" spans="1:22" ht="14.4" customHeight="1" x14ac:dyDescent="0.3">
      <c r="A134" s="99"/>
      <c r="B134" s="83"/>
      <c r="C134" s="93" t="s">
        <v>32</v>
      </c>
      <c r="D134" s="3" t="s">
        <v>18</v>
      </c>
      <c r="E134" s="48">
        <v>93.84</v>
      </c>
      <c r="F134" s="50">
        <v>1.76</v>
      </c>
      <c r="G134" s="50">
        <v>95</v>
      </c>
      <c r="H134" s="48">
        <v>165.16</v>
      </c>
      <c r="I134" s="48">
        <v>8914.7999999999993</v>
      </c>
      <c r="J134" s="50">
        <f>ROUND((E134*F134),2)</f>
        <v>165.16</v>
      </c>
      <c r="K134" s="50">
        <f>ROUND((E134*G134),2)</f>
        <v>8914.7999999999993</v>
      </c>
      <c r="L134" s="50">
        <f>J134-H134</f>
        <v>0</v>
      </c>
      <c r="M134" s="50">
        <f>K134-I134</f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8"/>
    </row>
    <row r="135" spans="1:22" x14ac:dyDescent="0.3">
      <c r="A135" s="99"/>
      <c r="B135" s="83"/>
      <c r="C135" s="94"/>
      <c r="D135" s="3" t="s">
        <v>19</v>
      </c>
      <c r="E135" s="48">
        <v>105.26</v>
      </c>
      <c r="F135" s="50">
        <v>1.76</v>
      </c>
      <c r="G135" s="50">
        <v>95</v>
      </c>
      <c r="H135" s="48">
        <v>185.26</v>
      </c>
      <c r="I135" s="48">
        <v>9999.7000000000007</v>
      </c>
      <c r="J135" s="50">
        <f>ROUND((E135*F135),2)</f>
        <v>185.26</v>
      </c>
      <c r="K135" s="50">
        <f t="shared" ref="K135:K146" si="81">ROUND((E135*G135),2)</f>
        <v>9999.7000000000007</v>
      </c>
      <c r="L135" s="50">
        <f t="shared" ref="L135:L146" si="82">J135-H135</f>
        <v>0</v>
      </c>
      <c r="M135" s="50">
        <f t="shared" ref="M135:M146" si="83">K135-I135</f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8"/>
    </row>
    <row r="136" spans="1:22" x14ac:dyDescent="0.3">
      <c r="A136" s="99"/>
      <c r="B136" s="83"/>
      <c r="C136" s="94"/>
      <c r="D136" s="3" t="s">
        <v>74</v>
      </c>
      <c r="E136" s="48">
        <v>0</v>
      </c>
      <c r="F136" s="50">
        <v>1.76</v>
      </c>
      <c r="G136" s="50">
        <v>95</v>
      </c>
      <c r="H136" s="48">
        <v>188.21</v>
      </c>
      <c r="I136" s="48">
        <v>0</v>
      </c>
      <c r="J136" s="50">
        <v>188.21</v>
      </c>
      <c r="K136" s="50">
        <v>0</v>
      </c>
      <c r="L136" s="50">
        <f t="shared" si="82"/>
        <v>0</v>
      </c>
      <c r="M136" s="50">
        <f t="shared" si="83"/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0</v>
      </c>
      <c r="U136" s="48">
        <v>0</v>
      </c>
      <c r="V136" s="8"/>
    </row>
    <row r="137" spans="1:22" x14ac:dyDescent="0.3">
      <c r="A137" s="99"/>
      <c r="B137" s="83"/>
      <c r="C137" s="94"/>
      <c r="D137" s="3" t="s">
        <v>86</v>
      </c>
      <c r="E137" s="48">
        <v>106.94</v>
      </c>
      <c r="F137" s="50">
        <v>1.76</v>
      </c>
      <c r="G137" s="50">
        <v>69</v>
      </c>
      <c r="H137" s="48">
        <v>0</v>
      </c>
      <c r="I137" s="48">
        <v>9082.9</v>
      </c>
      <c r="J137" s="50">
        <v>0</v>
      </c>
      <c r="K137" s="59">
        <v>9082.9</v>
      </c>
      <c r="L137" s="50">
        <f t="shared" ref="L137" si="84">J137-H137</f>
        <v>0</v>
      </c>
      <c r="M137" s="50">
        <f t="shared" ref="M137" si="85">K137-I137</f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48">
        <v>0</v>
      </c>
      <c r="V137" s="8"/>
    </row>
    <row r="138" spans="1:22" x14ac:dyDescent="0.3">
      <c r="A138" s="99"/>
      <c r="B138" s="83"/>
      <c r="C138" s="94"/>
      <c r="D138" s="3" t="s">
        <v>20</v>
      </c>
      <c r="E138" s="48">
        <v>99.96</v>
      </c>
      <c r="F138" s="50">
        <v>1.76</v>
      </c>
      <c r="G138" s="50">
        <v>69</v>
      </c>
      <c r="H138" s="48">
        <v>175.93</v>
      </c>
      <c r="I138" s="48">
        <v>6897.24</v>
      </c>
      <c r="J138" s="50">
        <f t="shared" ref="J138:J146" si="86">ROUND((E138*F138),2)</f>
        <v>175.93</v>
      </c>
      <c r="K138" s="50">
        <f t="shared" si="81"/>
        <v>6897.24</v>
      </c>
      <c r="L138" s="50">
        <f t="shared" si="82"/>
        <v>0</v>
      </c>
      <c r="M138" s="50">
        <f t="shared" si="83"/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8"/>
    </row>
    <row r="139" spans="1:22" x14ac:dyDescent="0.3">
      <c r="A139" s="99"/>
      <c r="B139" s="83"/>
      <c r="C139" s="94"/>
      <c r="D139" s="3" t="s">
        <v>21</v>
      </c>
      <c r="E139" s="48">
        <v>115.76</v>
      </c>
      <c r="F139" s="50">
        <v>1.76</v>
      </c>
      <c r="G139" s="50">
        <v>69</v>
      </c>
      <c r="H139" s="48">
        <v>203.74</v>
      </c>
      <c r="I139" s="48">
        <v>7987.44</v>
      </c>
      <c r="J139" s="50">
        <f t="shared" si="86"/>
        <v>203.74</v>
      </c>
      <c r="K139" s="50">
        <f t="shared" si="81"/>
        <v>7987.44</v>
      </c>
      <c r="L139" s="50">
        <f t="shared" si="82"/>
        <v>0</v>
      </c>
      <c r="M139" s="50">
        <f t="shared" si="83"/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48">
        <v>0</v>
      </c>
      <c r="V139" s="8"/>
    </row>
    <row r="140" spans="1:22" x14ac:dyDescent="0.3">
      <c r="A140" s="99"/>
      <c r="B140" s="83"/>
      <c r="C140" s="94"/>
      <c r="D140" s="3" t="s">
        <v>22</v>
      </c>
      <c r="E140" s="48">
        <v>191.76</v>
      </c>
      <c r="F140" s="50">
        <v>1.76</v>
      </c>
      <c r="G140" s="50">
        <v>69</v>
      </c>
      <c r="H140" s="48">
        <v>337.5</v>
      </c>
      <c r="I140" s="48">
        <v>13231.44</v>
      </c>
      <c r="J140" s="50">
        <f t="shared" si="86"/>
        <v>337.5</v>
      </c>
      <c r="K140" s="50">
        <f t="shared" si="81"/>
        <v>13231.44</v>
      </c>
      <c r="L140" s="50">
        <f t="shared" si="82"/>
        <v>0</v>
      </c>
      <c r="M140" s="50">
        <f t="shared" si="83"/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8"/>
    </row>
    <row r="141" spans="1:22" x14ac:dyDescent="0.3">
      <c r="A141" s="99"/>
      <c r="B141" s="83"/>
      <c r="C141" s="94"/>
      <c r="D141" s="3" t="s">
        <v>23</v>
      </c>
      <c r="E141" s="48">
        <v>131.82</v>
      </c>
      <c r="F141" s="50">
        <v>1.76</v>
      </c>
      <c r="G141" s="50">
        <v>69</v>
      </c>
      <c r="H141" s="48">
        <v>232</v>
      </c>
      <c r="I141" s="48">
        <v>9095.58</v>
      </c>
      <c r="J141" s="50">
        <f t="shared" si="86"/>
        <v>232</v>
      </c>
      <c r="K141" s="50">
        <f t="shared" si="81"/>
        <v>9095.58</v>
      </c>
      <c r="L141" s="50">
        <f t="shared" si="82"/>
        <v>0</v>
      </c>
      <c r="M141" s="50">
        <f t="shared" si="83"/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8"/>
    </row>
    <row r="142" spans="1:22" x14ac:dyDescent="0.3">
      <c r="A142" s="99"/>
      <c r="B142" s="83"/>
      <c r="C142" s="94"/>
      <c r="D142" s="3" t="s">
        <v>24</v>
      </c>
      <c r="E142" s="48">
        <v>101.92</v>
      </c>
      <c r="F142" s="50">
        <v>1.76</v>
      </c>
      <c r="G142" s="50">
        <v>69</v>
      </c>
      <c r="H142" s="48">
        <v>179.38</v>
      </c>
      <c r="I142" s="48">
        <v>7032.48</v>
      </c>
      <c r="J142" s="50">
        <f t="shared" si="86"/>
        <v>179.38</v>
      </c>
      <c r="K142" s="50">
        <f t="shared" si="81"/>
        <v>7032.48</v>
      </c>
      <c r="L142" s="50">
        <f t="shared" si="82"/>
        <v>0</v>
      </c>
      <c r="M142" s="50">
        <f t="shared" si="83"/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48">
        <v>0</v>
      </c>
      <c r="V142" s="8"/>
    </row>
    <row r="143" spans="1:22" x14ac:dyDescent="0.3">
      <c r="A143" s="99"/>
      <c r="B143" s="83"/>
      <c r="C143" s="94"/>
      <c r="D143" s="3" t="s">
        <v>25</v>
      </c>
      <c r="E143" s="48">
        <v>68.14</v>
      </c>
      <c r="F143" s="50">
        <v>1.76</v>
      </c>
      <c r="G143" s="50">
        <v>69</v>
      </c>
      <c r="H143" s="48">
        <v>119.93</v>
      </c>
      <c r="I143" s="48">
        <v>4701.66</v>
      </c>
      <c r="J143" s="50">
        <f t="shared" si="86"/>
        <v>119.93</v>
      </c>
      <c r="K143" s="50">
        <f t="shared" si="81"/>
        <v>4701.66</v>
      </c>
      <c r="L143" s="50">
        <f t="shared" si="82"/>
        <v>0</v>
      </c>
      <c r="M143" s="50">
        <f t="shared" si="83"/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0</v>
      </c>
      <c r="U143" s="48">
        <v>0</v>
      </c>
      <c r="V143" s="8"/>
    </row>
    <row r="144" spans="1:22" x14ac:dyDescent="0.3">
      <c r="A144" s="99"/>
      <c r="B144" s="83"/>
      <c r="C144" s="94"/>
      <c r="D144" s="3" t="s">
        <v>26</v>
      </c>
      <c r="E144" s="48">
        <v>67.44</v>
      </c>
      <c r="F144" s="50">
        <v>1.76</v>
      </c>
      <c r="G144" s="50">
        <v>69</v>
      </c>
      <c r="H144" s="48">
        <v>118.69</v>
      </c>
      <c r="I144" s="48">
        <v>4653.3599999999997</v>
      </c>
      <c r="J144" s="50">
        <f t="shared" si="86"/>
        <v>118.69</v>
      </c>
      <c r="K144" s="50">
        <f t="shared" si="81"/>
        <v>4653.3599999999997</v>
      </c>
      <c r="L144" s="50">
        <f t="shared" si="82"/>
        <v>0</v>
      </c>
      <c r="M144" s="50">
        <f t="shared" si="83"/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48">
        <v>0</v>
      </c>
      <c r="V144" s="8"/>
    </row>
    <row r="145" spans="1:22" x14ac:dyDescent="0.3">
      <c r="A145" s="99"/>
      <c r="B145" s="83"/>
      <c r="C145" s="94"/>
      <c r="D145" s="3" t="s">
        <v>27</v>
      </c>
      <c r="E145" s="48">
        <v>74.38</v>
      </c>
      <c r="F145" s="50">
        <v>1.76</v>
      </c>
      <c r="G145" s="50">
        <v>69</v>
      </c>
      <c r="H145" s="48">
        <v>130.91</v>
      </c>
      <c r="I145" s="48">
        <v>5132.22</v>
      </c>
      <c r="J145" s="50">
        <f t="shared" si="86"/>
        <v>130.91</v>
      </c>
      <c r="K145" s="50">
        <f t="shared" si="81"/>
        <v>5132.22</v>
      </c>
      <c r="L145" s="50">
        <f t="shared" si="82"/>
        <v>0</v>
      </c>
      <c r="M145" s="50">
        <f t="shared" si="83"/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8"/>
    </row>
    <row r="146" spans="1:22" x14ac:dyDescent="0.3">
      <c r="A146" s="99"/>
      <c r="B146" s="83"/>
      <c r="C146" s="95"/>
      <c r="D146" s="3" t="s">
        <v>28</v>
      </c>
      <c r="E146" s="48">
        <v>59.16</v>
      </c>
      <c r="F146" s="50">
        <v>1.76</v>
      </c>
      <c r="G146" s="50">
        <v>69</v>
      </c>
      <c r="H146" s="48">
        <v>104.12</v>
      </c>
      <c r="I146" s="48">
        <v>4082.04</v>
      </c>
      <c r="J146" s="50">
        <f t="shared" si="86"/>
        <v>104.12</v>
      </c>
      <c r="K146" s="50">
        <f t="shared" si="81"/>
        <v>4082.04</v>
      </c>
      <c r="L146" s="50">
        <f t="shared" si="82"/>
        <v>0</v>
      </c>
      <c r="M146" s="50">
        <f t="shared" si="83"/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48">
        <v>0</v>
      </c>
      <c r="V146" s="8"/>
    </row>
    <row r="147" spans="1:22" s="4" customFormat="1" x14ac:dyDescent="0.3">
      <c r="A147" s="99"/>
      <c r="B147" s="83"/>
      <c r="C147" s="26" t="s">
        <v>174</v>
      </c>
      <c r="D147" s="5" t="s">
        <v>73</v>
      </c>
      <c r="E147" s="71">
        <f>SUM(E134:E146)</f>
        <v>1216.3799999999999</v>
      </c>
      <c r="F147" s="51"/>
      <c r="G147" s="51"/>
      <c r="H147" s="51">
        <f>SUM(H134:H146)</f>
        <v>2140.83</v>
      </c>
      <c r="I147" s="51">
        <f t="shared" ref="I147:U147" si="87">SUM(I134:I146)</f>
        <v>90810.86</v>
      </c>
      <c r="J147" s="51">
        <f t="shared" si="87"/>
        <v>2140.83</v>
      </c>
      <c r="K147" s="51">
        <f t="shared" si="87"/>
        <v>90810.86</v>
      </c>
      <c r="L147" s="51">
        <f t="shared" si="87"/>
        <v>0</v>
      </c>
      <c r="M147" s="51">
        <f t="shared" si="87"/>
        <v>0</v>
      </c>
      <c r="N147" s="51">
        <f t="shared" si="87"/>
        <v>0</v>
      </c>
      <c r="O147" s="51">
        <f t="shared" si="87"/>
        <v>0</v>
      </c>
      <c r="P147" s="51">
        <f t="shared" si="87"/>
        <v>0</v>
      </c>
      <c r="Q147" s="51">
        <f t="shared" si="87"/>
        <v>0</v>
      </c>
      <c r="R147" s="51">
        <f t="shared" si="87"/>
        <v>0</v>
      </c>
      <c r="S147" s="51">
        <f t="shared" si="87"/>
        <v>0</v>
      </c>
      <c r="T147" s="51">
        <f t="shared" si="87"/>
        <v>0</v>
      </c>
      <c r="U147" s="51">
        <f t="shared" si="87"/>
        <v>0</v>
      </c>
      <c r="V147" s="7"/>
    </row>
    <row r="148" spans="1:22" ht="14.4" customHeight="1" thickBot="1" x14ac:dyDescent="0.35">
      <c r="A148" s="100"/>
      <c r="B148" s="84"/>
      <c r="C148" s="34" t="s">
        <v>175</v>
      </c>
      <c r="D148" s="35" t="s">
        <v>176</v>
      </c>
      <c r="E148" s="72">
        <f>E133+E147</f>
        <v>111908.94</v>
      </c>
      <c r="F148" s="53"/>
      <c r="G148" s="53"/>
      <c r="H148" s="53">
        <f>H133+H147-P147+R147</f>
        <v>196762.08</v>
      </c>
      <c r="I148" s="53">
        <f>I133+I147-Q147+S147</f>
        <v>1424867.56</v>
      </c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36"/>
    </row>
    <row r="149" spans="1:22" s="32" customFormat="1" ht="14.4" customHeight="1" x14ac:dyDescent="0.3">
      <c r="A149" s="98">
        <v>10</v>
      </c>
      <c r="B149" s="101" t="s">
        <v>42</v>
      </c>
      <c r="C149" s="30" t="s">
        <v>175</v>
      </c>
      <c r="D149" s="37" t="s">
        <v>72</v>
      </c>
      <c r="E149" s="57">
        <f>E165+E181+E197+E213+E229+E245</f>
        <v>73569.459999999977</v>
      </c>
      <c r="F149" s="49"/>
      <c r="G149" s="49"/>
      <c r="H149" s="49">
        <v>373311.83</v>
      </c>
      <c r="I149" s="49">
        <v>2683069.7799999998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31"/>
    </row>
    <row r="150" spans="1:22" ht="14.4" customHeight="1" x14ac:dyDescent="0.3">
      <c r="A150" s="99"/>
      <c r="B150" s="83"/>
      <c r="C150" s="87" t="s">
        <v>43</v>
      </c>
      <c r="D150" s="3" t="s">
        <v>18</v>
      </c>
      <c r="E150" s="70">
        <f t="shared" ref="E150:E163" si="88">E166+E182+E198+E214+E230+E246</f>
        <v>1351.26</v>
      </c>
      <c r="F150" s="50">
        <v>5.75</v>
      </c>
      <c r="G150" s="50">
        <v>95</v>
      </c>
      <c r="H150" s="50">
        <f>H166+H182+H198+H214+H230+H246</f>
        <v>7769.76</v>
      </c>
      <c r="I150" s="50">
        <f t="shared" ref="I150:U150" si="89">I166+I182+I198+I214+I230+I246</f>
        <v>111174.7</v>
      </c>
      <c r="J150" s="50">
        <f t="shared" si="89"/>
        <v>7769.76</v>
      </c>
      <c r="K150" s="50">
        <f t="shared" si="89"/>
        <v>111174.7</v>
      </c>
      <c r="L150" s="50">
        <f t="shared" si="89"/>
        <v>0</v>
      </c>
      <c r="M150" s="50">
        <f t="shared" si="89"/>
        <v>0</v>
      </c>
      <c r="N150" s="50">
        <f t="shared" si="89"/>
        <v>0</v>
      </c>
      <c r="O150" s="50">
        <f>O166+O182+O198+O214+O230+O246</f>
        <v>0</v>
      </c>
      <c r="P150" s="50">
        <f t="shared" si="89"/>
        <v>0</v>
      </c>
      <c r="Q150" s="50">
        <v>0</v>
      </c>
      <c r="R150" s="50">
        <v>49628.160000000003</v>
      </c>
      <c r="S150" s="50">
        <v>525567.36</v>
      </c>
      <c r="T150" s="50">
        <f t="shared" si="89"/>
        <v>0</v>
      </c>
      <c r="U150" s="50">
        <f t="shared" si="89"/>
        <v>0</v>
      </c>
      <c r="V150" s="6" t="s">
        <v>97</v>
      </c>
    </row>
    <row r="151" spans="1:22" x14ac:dyDescent="0.3">
      <c r="A151" s="99"/>
      <c r="B151" s="83"/>
      <c r="C151" s="83"/>
      <c r="D151" s="3" t="s">
        <v>19</v>
      </c>
      <c r="E151" s="70">
        <f t="shared" si="88"/>
        <v>1343.26</v>
      </c>
      <c r="F151" s="50">
        <v>5.75</v>
      </c>
      <c r="G151" s="50">
        <v>95</v>
      </c>
      <c r="H151" s="50">
        <f t="shared" ref="H151:U151" si="90">H167+H183+H199+H215+H231+H247</f>
        <v>7723.76</v>
      </c>
      <c r="I151" s="50">
        <f t="shared" si="90"/>
        <v>127609.7</v>
      </c>
      <c r="J151" s="50">
        <f t="shared" si="90"/>
        <v>7723.76</v>
      </c>
      <c r="K151" s="50">
        <f t="shared" si="90"/>
        <v>110502.09999999999</v>
      </c>
      <c r="L151" s="50">
        <f t="shared" si="90"/>
        <v>0</v>
      </c>
      <c r="M151" s="50">
        <f t="shared" si="90"/>
        <v>0</v>
      </c>
      <c r="N151" s="50">
        <f t="shared" si="90"/>
        <v>0</v>
      </c>
      <c r="O151" s="50">
        <f t="shared" si="90"/>
        <v>0</v>
      </c>
      <c r="P151" s="50">
        <f t="shared" si="90"/>
        <v>0</v>
      </c>
      <c r="Q151" s="50">
        <f t="shared" si="90"/>
        <v>0</v>
      </c>
      <c r="R151" s="50">
        <f t="shared" si="90"/>
        <v>0</v>
      </c>
      <c r="S151" s="50">
        <f t="shared" si="90"/>
        <v>0</v>
      </c>
      <c r="T151" s="50">
        <f t="shared" si="90"/>
        <v>0</v>
      </c>
      <c r="U151" s="50">
        <f t="shared" si="90"/>
        <v>0</v>
      </c>
      <c r="V151" s="6"/>
    </row>
    <row r="152" spans="1:22" x14ac:dyDescent="0.3">
      <c r="A152" s="99"/>
      <c r="B152" s="83"/>
      <c r="C152" s="83"/>
      <c r="D152" s="3" t="s">
        <v>74</v>
      </c>
      <c r="E152" s="70">
        <f t="shared" si="88"/>
        <v>0</v>
      </c>
      <c r="F152" s="50">
        <v>5.75</v>
      </c>
      <c r="G152" s="50">
        <v>95</v>
      </c>
      <c r="H152" s="50">
        <v>0</v>
      </c>
      <c r="I152" s="50">
        <f t="shared" ref="I152:U153" si="91">I168+I184+I200+I216+I232+I248</f>
        <v>0</v>
      </c>
      <c r="J152" s="60">
        <v>0</v>
      </c>
      <c r="K152" s="60">
        <f t="shared" si="91"/>
        <v>0</v>
      </c>
      <c r="L152" s="50">
        <f t="shared" si="91"/>
        <v>0</v>
      </c>
      <c r="M152" s="50">
        <f t="shared" si="91"/>
        <v>0</v>
      </c>
      <c r="N152" s="50">
        <f t="shared" si="91"/>
        <v>0</v>
      </c>
      <c r="O152" s="50">
        <f t="shared" si="91"/>
        <v>0</v>
      </c>
      <c r="P152" s="50">
        <f t="shared" si="91"/>
        <v>0</v>
      </c>
      <c r="Q152" s="50">
        <f t="shared" si="91"/>
        <v>0</v>
      </c>
      <c r="R152" s="50">
        <f t="shared" si="91"/>
        <v>0</v>
      </c>
      <c r="S152" s="50">
        <f t="shared" si="91"/>
        <v>0</v>
      </c>
      <c r="T152" s="50">
        <f t="shared" si="91"/>
        <v>0</v>
      </c>
      <c r="U152" s="50">
        <f t="shared" si="91"/>
        <v>0</v>
      </c>
      <c r="V152" s="6" t="s">
        <v>78</v>
      </c>
    </row>
    <row r="153" spans="1:22" x14ac:dyDescent="0.3">
      <c r="A153" s="99"/>
      <c r="B153" s="83"/>
      <c r="C153" s="83"/>
      <c r="D153" s="3" t="s">
        <v>86</v>
      </c>
      <c r="E153" s="70">
        <f t="shared" si="88"/>
        <v>1600.12</v>
      </c>
      <c r="F153" s="50">
        <v>5.75</v>
      </c>
      <c r="G153" s="50">
        <v>69</v>
      </c>
      <c r="H153" s="50">
        <v>9200.69</v>
      </c>
      <c r="I153" s="50">
        <f t="shared" si="91"/>
        <v>98372.559999999983</v>
      </c>
      <c r="J153" s="60">
        <f t="shared" si="91"/>
        <v>0</v>
      </c>
      <c r="K153" s="61">
        <f t="shared" si="91"/>
        <v>113821.65999999997</v>
      </c>
      <c r="L153" s="50">
        <f t="shared" si="91"/>
        <v>0</v>
      </c>
      <c r="M153" s="61">
        <f t="shared" si="91"/>
        <v>15449.1</v>
      </c>
      <c r="N153" s="50">
        <f t="shared" si="91"/>
        <v>0</v>
      </c>
      <c r="O153" s="50">
        <f t="shared" si="91"/>
        <v>0</v>
      </c>
      <c r="P153" s="50">
        <f t="shared" si="91"/>
        <v>0</v>
      </c>
      <c r="Q153" s="50">
        <f t="shared" si="91"/>
        <v>0</v>
      </c>
      <c r="R153" s="50">
        <f t="shared" si="91"/>
        <v>0</v>
      </c>
      <c r="S153" s="50">
        <f t="shared" si="91"/>
        <v>0</v>
      </c>
      <c r="T153" s="50">
        <f t="shared" si="91"/>
        <v>0</v>
      </c>
      <c r="U153" s="50">
        <f t="shared" si="91"/>
        <v>0</v>
      </c>
      <c r="V153" s="6" t="s">
        <v>79</v>
      </c>
    </row>
    <row r="154" spans="1:22" x14ac:dyDescent="0.3">
      <c r="A154" s="99"/>
      <c r="B154" s="83"/>
      <c r="C154" s="83"/>
      <c r="D154" s="3" t="s">
        <v>20</v>
      </c>
      <c r="E154" s="70">
        <f t="shared" si="88"/>
        <v>1816.9799999999998</v>
      </c>
      <c r="F154" s="50">
        <v>5.75</v>
      </c>
      <c r="G154" s="50">
        <v>69</v>
      </c>
      <c r="H154" s="50">
        <f t="shared" ref="H154:U154" si="92">H170+H186+H202+H218+H234+H250</f>
        <v>10447.65</v>
      </c>
      <c r="I154" s="50">
        <f t="shared" si="92"/>
        <v>92880.81</v>
      </c>
      <c r="J154" s="50">
        <f t="shared" si="92"/>
        <v>10447.65</v>
      </c>
      <c r="K154" s="50">
        <f t="shared" si="92"/>
        <v>107818.70999999999</v>
      </c>
      <c r="L154" s="50">
        <f t="shared" si="92"/>
        <v>0</v>
      </c>
      <c r="M154" s="61">
        <f t="shared" si="92"/>
        <v>14937.9</v>
      </c>
      <c r="N154" s="50">
        <f t="shared" si="92"/>
        <v>0</v>
      </c>
      <c r="O154" s="50">
        <f t="shared" si="92"/>
        <v>0</v>
      </c>
      <c r="P154" s="50">
        <f t="shared" si="92"/>
        <v>0</v>
      </c>
      <c r="Q154" s="50">
        <f t="shared" si="92"/>
        <v>0</v>
      </c>
      <c r="R154" s="50">
        <f t="shared" si="92"/>
        <v>0</v>
      </c>
      <c r="S154" s="50">
        <f t="shared" si="92"/>
        <v>0</v>
      </c>
      <c r="T154" s="50">
        <f t="shared" si="92"/>
        <v>0</v>
      </c>
      <c r="U154" s="50">
        <f t="shared" si="92"/>
        <v>0</v>
      </c>
      <c r="V154" s="6" t="s">
        <v>81</v>
      </c>
    </row>
    <row r="155" spans="1:22" x14ac:dyDescent="0.3">
      <c r="A155" s="99"/>
      <c r="B155" s="83"/>
      <c r="C155" s="83"/>
      <c r="D155" s="3" t="s">
        <v>21</v>
      </c>
      <c r="E155" s="70">
        <f t="shared" si="88"/>
        <v>1776.5800000000002</v>
      </c>
      <c r="F155" s="50">
        <v>5.75</v>
      </c>
      <c r="G155" s="50">
        <v>69</v>
      </c>
      <c r="H155" s="50">
        <f t="shared" ref="H155:U155" si="93">H171+H187+H203+H219+H235+H251</f>
        <v>10215.36</v>
      </c>
      <c r="I155" s="50">
        <f t="shared" si="93"/>
        <v>105398.19</v>
      </c>
      <c r="J155" s="50">
        <f t="shared" si="93"/>
        <v>10215.36</v>
      </c>
      <c r="K155" s="50">
        <f t="shared" si="93"/>
        <v>105398.19</v>
      </c>
      <c r="L155" s="50">
        <f t="shared" si="93"/>
        <v>0</v>
      </c>
      <c r="M155" s="50">
        <f t="shared" si="93"/>
        <v>0</v>
      </c>
      <c r="N155" s="50">
        <f t="shared" si="93"/>
        <v>0</v>
      </c>
      <c r="O155" s="50">
        <f t="shared" si="93"/>
        <v>0</v>
      </c>
      <c r="P155" s="50">
        <f t="shared" si="93"/>
        <v>0</v>
      </c>
      <c r="Q155" s="50">
        <f t="shared" si="93"/>
        <v>0</v>
      </c>
      <c r="R155" s="50">
        <f t="shared" si="93"/>
        <v>0</v>
      </c>
      <c r="S155" s="50">
        <f t="shared" si="93"/>
        <v>0</v>
      </c>
      <c r="T155" s="50">
        <f t="shared" si="93"/>
        <v>0</v>
      </c>
      <c r="U155" s="50">
        <f t="shared" si="93"/>
        <v>0</v>
      </c>
      <c r="V155" s="6" t="s">
        <v>80</v>
      </c>
    </row>
    <row r="156" spans="1:22" x14ac:dyDescent="0.3">
      <c r="A156" s="99"/>
      <c r="B156" s="83"/>
      <c r="C156" s="83"/>
      <c r="D156" s="3" t="s">
        <v>22</v>
      </c>
      <c r="E156" s="70">
        <f t="shared" si="88"/>
        <v>1842.5400000000002</v>
      </c>
      <c r="F156" s="50">
        <v>5.75</v>
      </c>
      <c r="G156" s="50">
        <v>69</v>
      </c>
      <c r="H156" s="50">
        <f t="shared" ref="H156:U156" si="94">H172+H188+H204+H220+H236+H252</f>
        <v>10594.62</v>
      </c>
      <c r="I156" s="50">
        <f t="shared" si="94"/>
        <v>109412.61</v>
      </c>
      <c r="J156" s="50">
        <f t="shared" si="94"/>
        <v>10594.62</v>
      </c>
      <c r="K156" s="50">
        <f t="shared" si="94"/>
        <v>109412.61</v>
      </c>
      <c r="L156" s="50">
        <f t="shared" si="94"/>
        <v>0</v>
      </c>
      <c r="M156" s="50">
        <f t="shared" si="94"/>
        <v>0</v>
      </c>
      <c r="N156" s="50">
        <f t="shared" si="94"/>
        <v>0</v>
      </c>
      <c r="O156" s="50">
        <f t="shared" si="94"/>
        <v>0</v>
      </c>
      <c r="P156" s="50">
        <f t="shared" si="94"/>
        <v>0</v>
      </c>
      <c r="Q156" s="50">
        <f t="shared" si="94"/>
        <v>0</v>
      </c>
      <c r="R156" s="50">
        <f t="shared" si="94"/>
        <v>0</v>
      </c>
      <c r="S156" s="50">
        <f t="shared" si="94"/>
        <v>0</v>
      </c>
      <c r="T156" s="50">
        <f t="shared" si="94"/>
        <v>0</v>
      </c>
      <c r="U156" s="50">
        <f t="shared" si="94"/>
        <v>0</v>
      </c>
      <c r="V156" s="6" t="s">
        <v>88</v>
      </c>
    </row>
    <row r="157" spans="1:22" x14ac:dyDescent="0.3">
      <c r="A157" s="99"/>
      <c r="B157" s="83"/>
      <c r="C157" s="83"/>
      <c r="D157" s="3" t="s">
        <v>23</v>
      </c>
      <c r="E157" s="70">
        <f t="shared" si="88"/>
        <v>2030.14</v>
      </c>
      <c r="F157" s="50">
        <v>5.75</v>
      </c>
      <c r="G157" s="50">
        <v>69</v>
      </c>
      <c r="H157" s="50">
        <f t="shared" ref="H157:U157" si="95">H173+H189+H205+H221+H237+H253</f>
        <v>11673.310000000001</v>
      </c>
      <c r="I157" s="50">
        <f t="shared" si="95"/>
        <v>121399.98</v>
      </c>
      <c r="J157" s="50">
        <f t="shared" si="95"/>
        <v>11673.310000000001</v>
      </c>
      <c r="K157" s="50">
        <f t="shared" si="95"/>
        <v>121399.98</v>
      </c>
      <c r="L157" s="50">
        <f t="shared" si="95"/>
        <v>0</v>
      </c>
      <c r="M157" s="50">
        <f t="shared" si="95"/>
        <v>0</v>
      </c>
      <c r="N157" s="50">
        <f t="shared" si="95"/>
        <v>0</v>
      </c>
      <c r="O157" s="50">
        <f t="shared" si="95"/>
        <v>0</v>
      </c>
      <c r="P157" s="50">
        <f t="shared" si="95"/>
        <v>0</v>
      </c>
      <c r="Q157" s="50">
        <f t="shared" si="95"/>
        <v>0</v>
      </c>
      <c r="R157" s="50">
        <f t="shared" si="95"/>
        <v>0</v>
      </c>
      <c r="S157" s="50">
        <f t="shared" si="95"/>
        <v>0</v>
      </c>
      <c r="T157" s="50">
        <f t="shared" si="95"/>
        <v>0</v>
      </c>
      <c r="U157" s="50">
        <f t="shared" si="95"/>
        <v>0</v>
      </c>
      <c r="V157" s="6" t="s">
        <v>87</v>
      </c>
    </row>
    <row r="158" spans="1:22" x14ac:dyDescent="0.3">
      <c r="A158" s="99"/>
      <c r="B158" s="83"/>
      <c r="C158" s="83"/>
      <c r="D158" s="3" t="s">
        <v>24</v>
      </c>
      <c r="E158" s="70">
        <f t="shared" si="88"/>
        <v>2069.14</v>
      </c>
      <c r="F158" s="50">
        <v>5.75</v>
      </c>
      <c r="G158" s="50">
        <v>69</v>
      </c>
      <c r="H158" s="50">
        <f t="shared" ref="H158:U158" si="96">H174+H190+H206+H222+H238+H254</f>
        <v>11897.58</v>
      </c>
      <c r="I158" s="50">
        <f t="shared" si="96"/>
        <v>124690.59</v>
      </c>
      <c r="J158" s="50">
        <f t="shared" si="96"/>
        <v>11897.57</v>
      </c>
      <c r="K158" s="50">
        <f t="shared" si="96"/>
        <v>124690.59</v>
      </c>
      <c r="L158" s="50">
        <f t="shared" si="96"/>
        <v>-1.0000000000047748E-2</v>
      </c>
      <c r="M158" s="50">
        <f t="shared" si="96"/>
        <v>0</v>
      </c>
      <c r="N158" s="50">
        <f t="shared" si="96"/>
        <v>0</v>
      </c>
      <c r="O158" s="50">
        <f t="shared" si="96"/>
        <v>0</v>
      </c>
      <c r="P158" s="50">
        <f t="shared" si="96"/>
        <v>0</v>
      </c>
      <c r="Q158" s="50">
        <f t="shared" si="96"/>
        <v>0</v>
      </c>
      <c r="R158" s="50">
        <f t="shared" si="96"/>
        <v>0</v>
      </c>
      <c r="S158" s="50">
        <f t="shared" si="96"/>
        <v>0</v>
      </c>
      <c r="T158" s="50">
        <f t="shared" si="96"/>
        <v>0</v>
      </c>
      <c r="U158" s="50">
        <f t="shared" si="96"/>
        <v>0</v>
      </c>
      <c r="V158" s="6" t="s">
        <v>95</v>
      </c>
    </row>
    <row r="159" spans="1:22" x14ac:dyDescent="0.3">
      <c r="A159" s="99"/>
      <c r="B159" s="83"/>
      <c r="C159" s="83"/>
      <c r="D159" s="3" t="s">
        <v>25</v>
      </c>
      <c r="E159" s="70">
        <f t="shared" si="88"/>
        <v>1730.03</v>
      </c>
      <c r="F159" s="50">
        <v>5.75</v>
      </c>
      <c r="G159" s="50">
        <v>69</v>
      </c>
      <c r="H159" s="50">
        <f t="shared" ref="H159:U159" si="97">H175+H191+H207+H223+H239+H255</f>
        <v>9947.7000000000007</v>
      </c>
      <c r="I159" s="50">
        <f t="shared" si="97"/>
        <v>110794.68000000001</v>
      </c>
      <c r="J159" s="50">
        <f t="shared" si="97"/>
        <v>9947.69</v>
      </c>
      <c r="K159" s="50">
        <f t="shared" si="97"/>
        <v>110794.68000000001</v>
      </c>
      <c r="L159" s="50">
        <f t="shared" si="97"/>
        <v>-9.9999999999909051E-3</v>
      </c>
      <c r="M159" s="50">
        <f t="shared" si="97"/>
        <v>0</v>
      </c>
      <c r="N159" s="50">
        <f t="shared" si="97"/>
        <v>0</v>
      </c>
      <c r="O159" s="50">
        <f t="shared" si="97"/>
        <v>0</v>
      </c>
      <c r="P159" s="50" t="e">
        <f t="shared" si="97"/>
        <v>#VALUE!</v>
      </c>
      <c r="Q159" s="50">
        <f t="shared" si="97"/>
        <v>0</v>
      </c>
      <c r="R159" s="50">
        <f t="shared" si="97"/>
        <v>0</v>
      </c>
      <c r="S159" s="50">
        <f t="shared" si="97"/>
        <v>0</v>
      </c>
      <c r="T159" s="50">
        <f t="shared" si="97"/>
        <v>0</v>
      </c>
      <c r="U159" s="50">
        <f t="shared" si="97"/>
        <v>0</v>
      </c>
      <c r="V159" s="6" t="s">
        <v>96</v>
      </c>
    </row>
    <row r="160" spans="1:22" x14ac:dyDescent="0.3">
      <c r="A160" s="99"/>
      <c r="B160" s="83"/>
      <c r="C160" s="83"/>
      <c r="D160" s="3" t="s">
        <v>26</v>
      </c>
      <c r="E160" s="70">
        <f t="shared" si="88"/>
        <v>1731.1400000000003</v>
      </c>
      <c r="F160" s="50">
        <v>5.75</v>
      </c>
      <c r="G160" s="50">
        <v>69</v>
      </c>
      <c r="H160" s="50">
        <f t="shared" ref="H160:U160" si="98">H176+H192+H208+H224+H240+H256</f>
        <v>9954.0699999999979</v>
      </c>
      <c r="I160" s="50">
        <f t="shared" si="98"/>
        <v>110907.23000000001</v>
      </c>
      <c r="J160" s="50">
        <f t="shared" si="98"/>
        <v>9954.0699999999979</v>
      </c>
      <c r="K160" s="50">
        <f t="shared" si="98"/>
        <v>110907.15000000001</v>
      </c>
      <c r="L160" s="50">
        <f t="shared" si="98"/>
        <v>0</v>
      </c>
      <c r="M160" s="50">
        <f t="shared" si="98"/>
        <v>-7.999999999992724E-2</v>
      </c>
      <c r="N160" s="50">
        <f t="shared" si="98"/>
        <v>0</v>
      </c>
      <c r="O160" s="50">
        <f t="shared" si="98"/>
        <v>0</v>
      </c>
      <c r="P160" s="50">
        <f t="shared" si="98"/>
        <v>0</v>
      </c>
      <c r="Q160" s="50">
        <f t="shared" si="98"/>
        <v>0</v>
      </c>
      <c r="R160" s="50">
        <f t="shared" si="98"/>
        <v>0</v>
      </c>
      <c r="S160" s="50">
        <f t="shared" si="98"/>
        <v>0</v>
      </c>
      <c r="T160" s="50">
        <f t="shared" si="98"/>
        <v>0</v>
      </c>
      <c r="U160" s="50">
        <f t="shared" si="98"/>
        <v>0</v>
      </c>
      <c r="V160" s="6" t="s">
        <v>94</v>
      </c>
    </row>
    <row r="161" spans="1:22" x14ac:dyDescent="0.3">
      <c r="A161" s="99"/>
      <c r="B161" s="83"/>
      <c r="C161" s="83"/>
      <c r="D161" s="3" t="s">
        <v>27</v>
      </c>
      <c r="E161" s="70">
        <f t="shared" si="88"/>
        <v>1599.18</v>
      </c>
      <c r="F161" s="50">
        <v>5.75</v>
      </c>
      <c r="G161" s="50">
        <v>69</v>
      </c>
      <c r="H161" s="50">
        <v>9195.2999999999993</v>
      </c>
      <c r="I161" s="50">
        <v>101754.3</v>
      </c>
      <c r="J161" s="50">
        <f t="shared" ref="H161:U161" si="99">J177+J193+J209+J225+J241+J257</f>
        <v>9195.2999999999993</v>
      </c>
      <c r="K161" s="50">
        <f t="shared" si="99"/>
        <v>101754.3</v>
      </c>
      <c r="L161" s="50">
        <v>0</v>
      </c>
      <c r="M161" s="50">
        <v>0</v>
      </c>
      <c r="N161" s="50">
        <f t="shared" si="99"/>
        <v>0</v>
      </c>
      <c r="O161" s="50">
        <f t="shared" si="99"/>
        <v>0</v>
      </c>
      <c r="P161" s="50">
        <f t="shared" si="99"/>
        <v>0</v>
      </c>
      <c r="Q161" s="50">
        <f t="shared" si="99"/>
        <v>190841.62</v>
      </c>
      <c r="R161" s="50">
        <f t="shared" si="99"/>
        <v>0</v>
      </c>
      <c r="S161" s="50">
        <f t="shared" si="99"/>
        <v>0</v>
      </c>
      <c r="T161" s="50">
        <f t="shared" si="99"/>
        <v>0</v>
      </c>
      <c r="U161" s="50">
        <f t="shared" si="99"/>
        <v>0</v>
      </c>
      <c r="V161" s="6"/>
    </row>
    <row r="162" spans="1:22" x14ac:dyDescent="0.3">
      <c r="A162" s="99"/>
      <c r="B162" s="83"/>
      <c r="C162" s="88"/>
      <c r="D162" s="3" t="s">
        <v>28</v>
      </c>
      <c r="E162" s="70">
        <f t="shared" si="88"/>
        <v>1385.3200000000002</v>
      </c>
      <c r="F162" s="50">
        <v>5.75</v>
      </c>
      <c r="G162" s="50">
        <v>69</v>
      </c>
      <c r="H162" s="50">
        <v>7965.61</v>
      </c>
      <c r="I162" s="50">
        <v>87042.12</v>
      </c>
      <c r="J162" s="50">
        <f t="shared" ref="H162:U162" si="100">J178+J194+J210+J226+J242+J258</f>
        <v>7965.6100000000006</v>
      </c>
      <c r="K162" s="50">
        <f t="shared" si="100"/>
        <v>87042.12</v>
      </c>
      <c r="L162" s="50">
        <v>0</v>
      </c>
      <c r="M162" s="50">
        <v>0</v>
      </c>
      <c r="N162" s="50">
        <f t="shared" si="100"/>
        <v>0</v>
      </c>
      <c r="O162" s="50">
        <f t="shared" si="100"/>
        <v>0</v>
      </c>
      <c r="P162" s="50">
        <f t="shared" si="100"/>
        <v>0</v>
      </c>
      <c r="Q162" s="50">
        <f t="shared" si="100"/>
        <v>0</v>
      </c>
      <c r="R162" s="50">
        <f t="shared" si="100"/>
        <v>0</v>
      </c>
      <c r="S162" s="50">
        <f t="shared" si="100"/>
        <v>0</v>
      </c>
      <c r="T162" s="50">
        <f t="shared" si="100"/>
        <v>0</v>
      </c>
      <c r="U162" s="50">
        <f t="shared" si="100"/>
        <v>0</v>
      </c>
      <c r="V162" s="6"/>
    </row>
    <row r="163" spans="1:22" s="4" customFormat="1" x14ac:dyDescent="0.3">
      <c r="A163" s="99"/>
      <c r="B163" s="83"/>
      <c r="C163" s="26" t="s">
        <v>174</v>
      </c>
      <c r="D163" s="5" t="s">
        <v>73</v>
      </c>
      <c r="E163" s="71">
        <f t="shared" si="88"/>
        <v>20275.690000000002</v>
      </c>
      <c r="F163" s="51"/>
      <c r="G163" s="51"/>
      <c r="H163" s="51">
        <f t="shared" ref="H163:M163" si="101">H179+H195+H211+H227+H243+H259</f>
        <v>116585.42</v>
      </c>
      <c r="I163" s="51">
        <f>I179+I195+I211+I227+I243+I259</f>
        <v>1301437.47</v>
      </c>
      <c r="J163" s="51">
        <f t="shared" si="101"/>
        <v>116585.4</v>
      </c>
      <c r="K163" s="51">
        <f t="shared" si="101"/>
        <v>1314716.7899999998</v>
      </c>
      <c r="L163" s="51">
        <f t="shared" si="101"/>
        <v>-2.0000000000038654E-2</v>
      </c>
      <c r="M163" s="51">
        <f t="shared" si="101"/>
        <v>30386.92</v>
      </c>
      <c r="N163" s="51">
        <f>SUM(N150:N162)</f>
        <v>0</v>
      </c>
      <c r="O163" s="51">
        <f t="shared" ref="O163:U163" si="102">SUM(O150:O162)</f>
        <v>0</v>
      </c>
      <c r="P163" s="51" t="e">
        <f t="shared" si="102"/>
        <v>#VALUE!</v>
      </c>
      <c r="Q163" s="51">
        <f t="shared" si="102"/>
        <v>190841.62</v>
      </c>
      <c r="R163" s="51">
        <f t="shared" si="102"/>
        <v>49628.160000000003</v>
      </c>
      <c r="S163" s="51">
        <f t="shared" si="102"/>
        <v>525567.36</v>
      </c>
      <c r="T163" s="51">
        <f t="shared" si="102"/>
        <v>0</v>
      </c>
      <c r="U163" s="51">
        <f t="shared" si="102"/>
        <v>0</v>
      </c>
      <c r="V163" s="7"/>
    </row>
    <row r="164" spans="1:22" s="2" customFormat="1" ht="14.4" customHeight="1" thickBot="1" x14ac:dyDescent="0.35">
      <c r="A164" s="100"/>
      <c r="B164" s="84"/>
      <c r="C164" s="34" t="s">
        <v>175</v>
      </c>
      <c r="D164" s="35" t="s">
        <v>176</v>
      </c>
      <c r="E164" s="72">
        <f>E149+E163</f>
        <v>93845.14999999998</v>
      </c>
      <c r="F164" s="53"/>
      <c r="G164" s="53"/>
      <c r="H164" s="53">
        <f>H149+H163+R163</f>
        <v>539525.41</v>
      </c>
      <c r="I164" s="53">
        <f>I149+I163-Q163+S163</f>
        <v>4319232.99</v>
      </c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43"/>
    </row>
    <row r="165" spans="1:22" ht="14.4" customHeight="1" x14ac:dyDescent="0.3">
      <c r="A165" s="98">
        <v>11</v>
      </c>
      <c r="B165" s="82" t="s">
        <v>44</v>
      </c>
      <c r="C165" s="30" t="s">
        <v>175</v>
      </c>
      <c r="D165" s="37" t="s">
        <v>72</v>
      </c>
      <c r="E165" s="75">
        <v>21442.189999999995</v>
      </c>
      <c r="F165" s="55"/>
      <c r="G165" s="55"/>
      <c r="H165" s="56"/>
      <c r="I165" s="56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31"/>
    </row>
    <row r="166" spans="1:22" ht="14.4" customHeight="1" x14ac:dyDescent="0.3">
      <c r="A166" s="99"/>
      <c r="B166" s="83"/>
      <c r="C166" s="93" t="s">
        <v>45</v>
      </c>
      <c r="D166" s="3" t="s">
        <v>18</v>
      </c>
      <c r="E166" s="48">
        <v>362</v>
      </c>
      <c r="F166" s="50">
        <v>5.75</v>
      </c>
      <c r="G166" s="50">
        <v>47.5</v>
      </c>
      <c r="H166" s="48">
        <v>2081.5</v>
      </c>
      <c r="I166" s="48">
        <v>17195</v>
      </c>
      <c r="J166" s="50">
        <f>ROUND((E166*F166),2)</f>
        <v>2081.5</v>
      </c>
      <c r="K166" s="50">
        <f>ROUND((E166*G166),2)</f>
        <v>17195</v>
      </c>
      <c r="L166" s="50">
        <f>J166-H166</f>
        <v>0</v>
      </c>
      <c r="M166" s="50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48">
        <v>0</v>
      </c>
      <c r="V166" s="8"/>
    </row>
    <row r="167" spans="1:22" x14ac:dyDescent="0.3">
      <c r="A167" s="99"/>
      <c r="B167" s="83"/>
      <c r="C167" s="94"/>
      <c r="D167" s="3" t="s">
        <v>19</v>
      </c>
      <c r="E167" s="48">
        <v>360.16</v>
      </c>
      <c r="F167" s="50">
        <v>5.75</v>
      </c>
      <c r="G167" s="50">
        <v>47.5</v>
      </c>
      <c r="H167" s="48">
        <v>2070.92</v>
      </c>
      <c r="I167" s="48">
        <v>34215.199999999997</v>
      </c>
      <c r="J167" s="50">
        <f t="shared" ref="J167:J178" si="103">ROUND((E167*F167),2)</f>
        <v>2070.92</v>
      </c>
      <c r="K167" s="50">
        <f t="shared" ref="K167:K178" si="104">ROUND((E167*G167),2)</f>
        <v>17107.599999999999</v>
      </c>
      <c r="L167" s="50">
        <f t="shared" ref="L167:L178" si="105">J167-H167</f>
        <v>0</v>
      </c>
      <c r="M167" s="50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48">
        <v>0</v>
      </c>
      <c r="V167" s="8"/>
    </row>
    <row r="168" spans="1:22" x14ac:dyDescent="0.3">
      <c r="A168" s="99"/>
      <c r="B168" s="83"/>
      <c r="C168" s="94"/>
      <c r="D168" s="3" t="s">
        <v>74</v>
      </c>
      <c r="E168" s="48">
        <v>0</v>
      </c>
      <c r="F168" s="50">
        <v>5.75</v>
      </c>
      <c r="G168" s="50">
        <v>47.5</v>
      </c>
      <c r="H168" s="48">
        <v>2574.85</v>
      </c>
      <c r="I168" s="48">
        <v>0</v>
      </c>
      <c r="J168" s="59">
        <v>2574.85</v>
      </c>
      <c r="K168" s="60">
        <f t="shared" si="104"/>
        <v>0</v>
      </c>
      <c r="L168" s="60">
        <f t="shared" si="105"/>
        <v>0</v>
      </c>
      <c r="M168" s="60">
        <f t="shared" ref="M168:M178" si="106">K168-I168</f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8"/>
    </row>
    <row r="169" spans="1:22" x14ac:dyDescent="0.3">
      <c r="A169" s="99"/>
      <c r="B169" s="83"/>
      <c r="C169" s="94"/>
      <c r="D169" s="3" t="s">
        <v>86</v>
      </c>
      <c r="E169" s="48">
        <v>447.8</v>
      </c>
      <c r="F169" s="50">
        <v>5.75</v>
      </c>
      <c r="G169" s="50">
        <v>34.5</v>
      </c>
      <c r="H169" s="48">
        <v>0</v>
      </c>
      <c r="I169" s="48">
        <v>0</v>
      </c>
      <c r="J169" s="60">
        <v>0</v>
      </c>
      <c r="K169" s="60">
        <f t="shared" ref="K169" si="107">ROUND((E169*G169),2)</f>
        <v>15449.1</v>
      </c>
      <c r="L169" s="60">
        <f t="shared" ref="L169" si="108">J169-H169</f>
        <v>0</v>
      </c>
      <c r="M169" s="60">
        <f t="shared" ref="M169" si="109">K169-I169</f>
        <v>15449.1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0</v>
      </c>
      <c r="V169" s="8"/>
    </row>
    <row r="170" spans="1:22" x14ac:dyDescent="0.3">
      <c r="A170" s="99"/>
      <c r="B170" s="83"/>
      <c r="C170" s="94"/>
      <c r="D170" s="3" t="s">
        <v>20</v>
      </c>
      <c r="E170" s="48">
        <v>508.78</v>
      </c>
      <c r="F170" s="50">
        <v>5.75</v>
      </c>
      <c r="G170" s="50">
        <v>34.5</v>
      </c>
      <c r="H170" s="48">
        <v>2925.49</v>
      </c>
      <c r="I170" s="48">
        <v>2615.0100000000002</v>
      </c>
      <c r="J170" s="50">
        <f t="shared" si="103"/>
        <v>2925.49</v>
      </c>
      <c r="K170" s="50">
        <f t="shared" si="104"/>
        <v>17552.91</v>
      </c>
      <c r="L170" s="50">
        <f t="shared" si="105"/>
        <v>0</v>
      </c>
      <c r="M170" s="63">
        <f t="shared" si="106"/>
        <v>14937.9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8"/>
    </row>
    <row r="171" spans="1:22" x14ac:dyDescent="0.3">
      <c r="A171" s="99"/>
      <c r="B171" s="83"/>
      <c r="C171" s="94"/>
      <c r="D171" s="3" t="s">
        <v>21</v>
      </c>
      <c r="E171" s="48">
        <v>498.14</v>
      </c>
      <c r="F171" s="50">
        <v>5.75</v>
      </c>
      <c r="G171" s="50">
        <v>34.5</v>
      </c>
      <c r="H171" s="48">
        <v>2864.31</v>
      </c>
      <c r="I171" s="48">
        <v>17185.830000000002</v>
      </c>
      <c r="J171" s="50">
        <f t="shared" si="103"/>
        <v>2864.31</v>
      </c>
      <c r="K171" s="50">
        <f t="shared" si="104"/>
        <v>17185.830000000002</v>
      </c>
      <c r="L171" s="50">
        <f t="shared" si="105"/>
        <v>0</v>
      </c>
      <c r="M171" s="60">
        <f t="shared" si="106"/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48">
        <v>0</v>
      </c>
      <c r="V171" s="8"/>
    </row>
    <row r="172" spans="1:22" x14ac:dyDescent="0.3">
      <c r="A172" s="99"/>
      <c r="B172" s="83"/>
      <c r="C172" s="94"/>
      <c r="D172" s="3" t="s">
        <v>22</v>
      </c>
      <c r="E172" s="48">
        <v>513.70000000000005</v>
      </c>
      <c r="F172" s="50">
        <v>5.75</v>
      </c>
      <c r="G172" s="50">
        <v>34.5</v>
      </c>
      <c r="H172" s="48">
        <v>2953.78</v>
      </c>
      <c r="I172" s="48">
        <v>17722.650000000001</v>
      </c>
      <c r="J172" s="50">
        <f t="shared" si="103"/>
        <v>2953.78</v>
      </c>
      <c r="K172" s="50">
        <f t="shared" si="104"/>
        <v>17722.650000000001</v>
      </c>
      <c r="L172" s="50">
        <f t="shared" si="105"/>
        <v>0</v>
      </c>
      <c r="M172" s="60">
        <f t="shared" si="106"/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0</v>
      </c>
      <c r="U172" s="48">
        <v>0</v>
      </c>
      <c r="V172" s="8"/>
    </row>
    <row r="173" spans="1:22" x14ac:dyDescent="0.3">
      <c r="A173" s="99"/>
      <c r="B173" s="83"/>
      <c r="C173" s="94"/>
      <c r="D173" s="3" t="s">
        <v>23</v>
      </c>
      <c r="E173" s="48">
        <v>541.44000000000005</v>
      </c>
      <c r="F173" s="50">
        <v>5.75</v>
      </c>
      <c r="G173" s="50">
        <v>34.5</v>
      </c>
      <c r="H173" s="48">
        <v>3113.28</v>
      </c>
      <c r="I173" s="48">
        <v>18679.68</v>
      </c>
      <c r="J173" s="50">
        <f t="shared" si="103"/>
        <v>3113.28</v>
      </c>
      <c r="K173" s="50">
        <f t="shared" si="104"/>
        <v>18679.68</v>
      </c>
      <c r="L173" s="50">
        <f t="shared" si="105"/>
        <v>0</v>
      </c>
      <c r="M173" s="60">
        <f t="shared" si="106"/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48">
        <v>0</v>
      </c>
      <c r="V173" s="8"/>
    </row>
    <row r="174" spans="1:22" x14ac:dyDescent="0.3">
      <c r="A174" s="99"/>
      <c r="B174" s="83"/>
      <c r="C174" s="94"/>
      <c r="D174" s="3" t="s">
        <v>24</v>
      </c>
      <c r="E174" s="48">
        <v>524.05999999999995</v>
      </c>
      <c r="F174" s="50">
        <v>5.75</v>
      </c>
      <c r="G174" s="50">
        <v>34.5</v>
      </c>
      <c r="H174" s="48">
        <v>3013.35</v>
      </c>
      <c r="I174" s="48">
        <v>18080.07</v>
      </c>
      <c r="J174" s="50">
        <f t="shared" si="103"/>
        <v>3013.35</v>
      </c>
      <c r="K174" s="50">
        <f t="shared" si="104"/>
        <v>18080.07</v>
      </c>
      <c r="L174" s="50">
        <f t="shared" si="105"/>
        <v>0</v>
      </c>
      <c r="M174" s="60">
        <f t="shared" si="106"/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8"/>
    </row>
    <row r="175" spans="1:22" x14ac:dyDescent="0.3">
      <c r="A175" s="99"/>
      <c r="B175" s="83"/>
      <c r="C175" s="94"/>
      <c r="D175" s="3" t="s">
        <v>25</v>
      </c>
      <c r="E175" s="48">
        <v>248.62</v>
      </c>
      <c r="F175" s="50">
        <v>5.75</v>
      </c>
      <c r="G175" s="50">
        <v>34.5</v>
      </c>
      <c r="H175" s="48">
        <v>1429.57</v>
      </c>
      <c r="I175" s="48">
        <v>8577.39</v>
      </c>
      <c r="J175" s="50">
        <f t="shared" si="103"/>
        <v>1429.57</v>
      </c>
      <c r="K175" s="50">
        <f t="shared" si="104"/>
        <v>8577.39</v>
      </c>
      <c r="L175" s="50">
        <f t="shared" si="105"/>
        <v>0</v>
      </c>
      <c r="M175" s="60">
        <f t="shared" si="106"/>
        <v>0</v>
      </c>
      <c r="N175" s="48">
        <v>0</v>
      </c>
      <c r="O175" s="48">
        <v>0</v>
      </c>
      <c r="P175" s="48" t="s">
        <v>92</v>
      </c>
      <c r="Q175" s="48">
        <v>0</v>
      </c>
      <c r="R175" s="48">
        <v>0</v>
      </c>
      <c r="S175" s="48">
        <v>0</v>
      </c>
      <c r="T175" s="48">
        <v>0</v>
      </c>
      <c r="U175" s="48">
        <v>0</v>
      </c>
      <c r="V175" s="8" t="s">
        <v>93</v>
      </c>
    </row>
    <row r="176" spans="1:22" x14ac:dyDescent="0.3">
      <c r="A176" s="99"/>
      <c r="B176" s="83"/>
      <c r="C176" s="94"/>
      <c r="D176" s="3" t="s">
        <v>26</v>
      </c>
      <c r="E176" s="48">
        <v>247.58</v>
      </c>
      <c r="F176" s="50">
        <v>5.75</v>
      </c>
      <c r="G176" s="50">
        <v>34.5</v>
      </c>
      <c r="H176" s="48">
        <v>1423.59</v>
      </c>
      <c r="I176" s="48">
        <v>8541.59</v>
      </c>
      <c r="J176" s="50">
        <f t="shared" si="103"/>
        <v>1423.59</v>
      </c>
      <c r="K176" s="50">
        <f t="shared" si="104"/>
        <v>8541.51</v>
      </c>
      <c r="L176" s="50">
        <f t="shared" si="105"/>
        <v>0</v>
      </c>
      <c r="M176" s="60">
        <f t="shared" si="106"/>
        <v>-7.999999999992724E-2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0</v>
      </c>
      <c r="V176" s="8"/>
    </row>
    <row r="177" spans="1:22" x14ac:dyDescent="0.3">
      <c r="A177" s="99"/>
      <c r="B177" s="83"/>
      <c r="C177" s="94"/>
      <c r="D177" s="3" t="s">
        <v>27</v>
      </c>
      <c r="E177" s="48">
        <v>248.96</v>
      </c>
      <c r="F177" s="50">
        <v>5.75</v>
      </c>
      <c r="G177" s="50">
        <v>34.5</v>
      </c>
      <c r="H177" s="48">
        <v>1431.52</v>
      </c>
      <c r="I177" s="48">
        <v>8589.1200000000008</v>
      </c>
      <c r="J177" s="50">
        <f t="shared" si="103"/>
        <v>1431.52</v>
      </c>
      <c r="K177" s="50">
        <f t="shared" si="104"/>
        <v>8589.1200000000008</v>
      </c>
      <c r="L177" s="50">
        <f t="shared" si="105"/>
        <v>0</v>
      </c>
      <c r="M177" s="50">
        <f t="shared" si="106"/>
        <v>0</v>
      </c>
      <c r="N177" s="48">
        <v>0</v>
      </c>
      <c r="O177" s="48">
        <v>0</v>
      </c>
      <c r="P177" s="48">
        <v>0</v>
      </c>
      <c r="Q177" s="48">
        <v>190841.62</v>
      </c>
      <c r="R177" s="48">
        <v>0</v>
      </c>
      <c r="S177" s="48">
        <v>0</v>
      </c>
      <c r="T177" s="48">
        <v>0</v>
      </c>
      <c r="U177" s="48">
        <v>0</v>
      </c>
      <c r="V177" s="8" t="s">
        <v>91</v>
      </c>
    </row>
    <row r="178" spans="1:22" x14ac:dyDescent="0.3">
      <c r="A178" s="99"/>
      <c r="B178" s="83"/>
      <c r="C178" s="95"/>
      <c r="D178" s="3" t="s">
        <v>28</v>
      </c>
      <c r="E178" s="48">
        <v>247.68</v>
      </c>
      <c r="F178" s="50">
        <v>5.75</v>
      </c>
      <c r="G178" s="50">
        <v>34.5</v>
      </c>
      <c r="H178" s="48">
        <v>1424.16</v>
      </c>
      <c r="I178" s="48">
        <v>8544.9599999999991</v>
      </c>
      <c r="J178" s="50">
        <f t="shared" si="103"/>
        <v>1424.16</v>
      </c>
      <c r="K178" s="50">
        <f t="shared" si="104"/>
        <v>8544.9599999999991</v>
      </c>
      <c r="L178" s="50">
        <f t="shared" si="105"/>
        <v>0</v>
      </c>
      <c r="M178" s="50">
        <f t="shared" si="106"/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0</v>
      </c>
      <c r="U178" s="48">
        <v>0</v>
      </c>
      <c r="V178" s="8"/>
    </row>
    <row r="179" spans="1:22" s="4" customFormat="1" x14ac:dyDescent="0.3">
      <c r="A179" s="99"/>
      <c r="B179" s="83"/>
      <c r="C179" s="26" t="s">
        <v>174</v>
      </c>
      <c r="D179" s="5" t="s">
        <v>73</v>
      </c>
      <c r="E179" s="71">
        <f>SUM(E166:E178)</f>
        <v>4748.92</v>
      </c>
      <c r="F179" s="51"/>
      <c r="G179" s="51"/>
      <c r="H179" s="51">
        <f>SUM(H166:H178)</f>
        <v>27306.32</v>
      </c>
      <c r="I179" s="51">
        <f>SUM(I166:I178)</f>
        <v>159946.5</v>
      </c>
      <c r="J179" s="51">
        <f>SUM(J166:J178)</f>
        <v>27306.32</v>
      </c>
      <c r="K179" s="51">
        <f t="shared" ref="K179:U179" si="110">SUM(K166:K178)</f>
        <v>173225.81999999998</v>
      </c>
      <c r="L179" s="51">
        <f t="shared" si="110"/>
        <v>0</v>
      </c>
      <c r="M179" s="51">
        <f t="shared" si="110"/>
        <v>30386.92</v>
      </c>
      <c r="N179" s="51">
        <f t="shared" si="110"/>
        <v>0</v>
      </c>
      <c r="O179" s="51">
        <f t="shared" si="110"/>
        <v>0</v>
      </c>
      <c r="P179" s="51">
        <f t="shared" si="110"/>
        <v>0</v>
      </c>
      <c r="Q179" s="51">
        <f t="shared" si="110"/>
        <v>190841.62</v>
      </c>
      <c r="R179" s="51">
        <f t="shared" si="110"/>
        <v>0</v>
      </c>
      <c r="S179" s="51">
        <f t="shared" si="110"/>
        <v>0</v>
      </c>
      <c r="T179" s="51">
        <f t="shared" si="110"/>
        <v>0</v>
      </c>
      <c r="U179" s="51">
        <f t="shared" si="110"/>
        <v>0</v>
      </c>
      <c r="V179" s="7"/>
    </row>
    <row r="180" spans="1:22" ht="14.4" customHeight="1" thickBot="1" x14ac:dyDescent="0.35">
      <c r="A180" s="100"/>
      <c r="B180" s="84"/>
      <c r="C180" s="34" t="s">
        <v>175</v>
      </c>
      <c r="D180" s="35" t="s">
        <v>176</v>
      </c>
      <c r="E180" s="72">
        <f>E179+E165</f>
        <v>26191.109999999993</v>
      </c>
      <c r="F180" s="64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36"/>
    </row>
    <row r="181" spans="1:22" ht="14.4" customHeight="1" x14ac:dyDescent="0.3">
      <c r="A181" s="98">
        <v>12</v>
      </c>
      <c r="B181" s="82" t="s">
        <v>44</v>
      </c>
      <c r="C181" s="30" t="s">
        <v>175</v>
      </c>
      <c r="D181" s="37" t="s">
        <v>72</v>
      </c>
      <c r="E181" s="75">
        <v>19080.629999999997</v>
      </c>
      <c r="F181" s="55"/>
      <c r="G181" s="55"/>
      <c r="H181" s="56"/>
      <c r="I181" s="56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31"/>
    </row>
    <row r="182" spans="1:22" ht="14.4" customHeight="1" x14ac:dyDescent="0.3">
      <c r="A182" s="99"/>
      <c r="B182" s="83"/>
      <c r="C182" s="93" t="s">
        <v>46</v>
      </c>
      <c r="D182" s="3" t="s">
        <v>18</v>
      </c>
      <c r="E182" s="48">
        <v>408.08</v>
      </c>
      <c r="F182" s="50">
        <v>5.75</v>
      </c>
      <c r="G182" s="50">
        <v>95</v>
      </c>
      <c r="H182" s="48">
        <v>2346.46</v>
      </c>
      <c r="I182" s="48">
        <v>38767.599999999999</v>
      </c>
      <c r="J182" s="50">
        <f>ROUND((E182*F182),2)</f>
        <v>2346.46</v>
      </c>
      <c r="K182" s="50">
        <f>ROUND((E182*G182),2)</f>
        <v>38767.599999999999</v>
      </c>
      <c r="L182" s="50">
        <f>J182-H182</f>
        <v>0</v>
      </c>
      <c r="M182" s="50">
        <f>K182-I182</f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48">
        <v>0</v>
      </c>
      <c r="V182" s="8"/>
    </row>
    <row r="183" spans="1:22" x14ac:dyDescent="0.3">
      <c r="A183" s="99"/>
      <c r="B183" s="83"/>
      <c r="C183" s="94"/>
      <c r="D183" s="3" t="s">
        <v>19</v>
      </c>
      <c r="E183" s="48">
        <v>353.42</v>
      </c>
      <c r="F183" s="50">
        <v>5.75</v>
      </c>
      <c r="G183" s="50">
        <v>95</v>
      </c>
      <c r="H183" s="48">
        <v>2032.17</v>
      </c>
      <c r="I183" s="48">
        <v>33574.9</v>
      </c>
      <c r="J183" s="50">
        <f t="shared" ref="J183:J194" si="111">ROUND((E183*F183),2)</f>
        <v>2032.17</v>
      </c>
      <c r="K183" s="50">
        <f t="shared" ref="K183:K194" si="112">ROUND((E183*G183),2)</f>
        <v>33574.9</v>
      </c>
      <c r="L183" s="50">
        <f t="shared" ref="L183:L194" si="113">J183-H183</f>
        <v>0</v>
      </c>
      <c r="M183" s="50">
        <f t="shared" ref="M183:M194" si="114">K183-I183</f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8"/>
    </row>
    <row r="184" spans="1:22" x14ac:dyDescent="0.3">
      <c r="A184" s="99"/>
      <c r="B184" s="83"/>
      <c r="C184" s="94"/>
      <c r="D184" s="3" t="s">
        <v>74</v>
      </c>
      <c r="E184" s="48">
        <v>0</v>
      </c>
      <c r="F184" s="50">
        <v>5.75</v>
      </c>
      <c r="G184" s="50">
        <v>95</v>
      </c>
      <c r="H184" s="48">
        <v>2474</v>
      </c>
      <c r="I184" s="48">
        <v>0</v>
      </c>
      <c r="J184" s="59">
        <v>2474</v>
      </c>
      <c r="K184" s="59">
        <v>0</v>
      </c>
      <c r="L184" s="60">
        <f t="shared" si="113"/>
        <v>0</v>
      </c>
      <c r="M184" s="60">
        <f t="shared" si="114"/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8"/>
    </row>
    <row r="185" spans="1:22" x14ac:dyDescent="0.3">
      <c r="A185" s="99"/>
      <c r="B185" s="83"/>
      <c r="C185" s="94"/>
      <c r="D185" s="3" t="s">
        <v>86</v>
      </c>
      <c r="E185" s="48">
        <v>430.26</v>
      </c>
      <c r="F185" s="50">
        <v>5.75</v>
      </c>
      <c r="G185" s="50">
        <v>69</v>
      </c>
      <c r="H185" s="48">
        <v>0</v>
      </c>
      <c r="I185" s="48">
        <v>36963.78</v>
      </c>
      <c r="J185" s="59">
        <v>0</v>
      </c>
      <c r="K185" s="59">
        <v>36963.78</v>
      </c>
      <c r="L185" s="60">
        <f t="shared" ref="L185" si="115">J185-H185</f>
        <v>0</v>
      </c>
      <c r="M185" s="60">
        <f t="shared" ref="M185" si="116">K185-I185</f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  <c r="V185" s="8"/>
    </row>
    <row r="186" spans="1:22" x14ac:dyDescent="0.3">
      <c r="A186" s="99"/>
      <c r="B186" s="83"/>
      <c r="C186" s="94"/>
      <c r="D186" s="3" t="s">
        <v>20</v>
      </c>
      <c r="E186" s="48">
        <v>491.82</v>
      </c>
      <c r="F186" s="50">
        <v>5.75</v>
      </c>
      <c r="G186" s="50">
        <v>69</v>
      </c>
      <c r="H186" s="48">
        <v>2827.97</v>
      </c>
      <c r="I186" s="48">
        <v>33935.58</v>
      </c>
      <c r="J186" s="50">
        <f t="shared" si="111"/>
        <v>2827.97</v>
      </c>
      <c r="K186" s="50">
        <f t="shared" si="112"/>
        <v>33935.58</v>
      </c>
      <c r="L186" s="50">
        <f t="shared" si="113"/>
        <v>0</v>
      </c>
      <c r="M186" s="60">
        <f t="shared" si="114"/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48">
        <v>0</v>
      </c>
      <c r="V186" s="8"/>
    </row>
    <row r="187" spans="1:22" x14ac:dyDescent="0.3">
      <c r="A187" s="99"/>
      <c r="B187" s="83"/>
      <c r="C187" s="94"/>
      <c r="D187" s="3" t="s">
        <v>21</v>
      </c>
      <c r="E187" s="48">
        <v>524.70000000000005</v>
      </c>
      <c r="F187" s="50">
        <v>5.75</v>
      </c>
      <c r="G187" s="50">
        <v>69</v>
      </c>
      <c r="H187" s="48">
        <v>3017.03</v>
      </c>
      <c r="I187" s="48">
        <v>36204.300000000003</v>
      </c>
      <c r="J187" s="50">
        <f t="shared" si="111"/>
        <v>3017.03</v>
      </c>
      <c r="K187" s="50">
        <f t="shared" si="112"/>
        <v>36204.300000000003</v>
      </c>
      <c r="L187" s="50">
        <f t="shared" si="113"/>
        <v>0</v>
      </c>
      <c r="M187" s="50">
        <f t="shared" si="114"/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48">
        <v>0</v>
      </c>
      <c r="V187" s="8"/>
    </row>
    <row r="188" spans="1:22" x14ac:dyDescent="0.3">
      <c r="A188" s="99"/>
      <c r="B188" s="83"/>
      <c r="C188" s="94"/>
      <c r="D188" s="3" t="s">
        <v>22</v>
      </c>
      <c r="E188" s="48">
        <v>512.04</v>
      </c>
      <c r="F188" s="50">
        <v>5.75</v>
      </c>
      <c r="G188" s="50">
        <v>69</v>
      </c>
      <c r="H188" s="48">
        <v>2944.23</v>
      </c>
      <c r="I188" s="48">
        <v>35330.76</v>
      </c>
      <c r="J188" s="50">
        <f t="shared" si="111"/>
        <v>2944.23</v>
      </c>
      <c r="K188" s="50">
        <f t="shared" si="112"/>
        <v>35330.76</v>
      </c>
      <c r="L188" s="50">
        <f t="shared" si="113"/>
        <v>0</v>
      </c>
      <c r="M188" s="50">
        <f t="shared" si="114"/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48">
        <v>0</v>
      </c>
      <c r="V188" s="8"/>
    </row>
    <row r="189" spans="1:22" x14ac:dyDescent="0.3">
      <c r="A189" s="99"/>
      <c r="B189" s="83"/>
      <c r="C189" s="94"/>
      <c r="D189" s="3" t="s">
        <v>23</v>
      </c>
      <c r="E189" s="48">
        <v>601.84</v>
      </c>
      <c r="F189" s="50">
        <v>5.75</v>
      </c>
      <c r="G189" s="50">
        <v>69</v>
      </c>
      <c r="H189" s="48">
        <v>3460.58</v>
      </c>
      <c r="I189" s="48">
        <v>41526.959999999999</v>
      </c>
      <c r="J189" s="50">
        <f t="shared" si="111"/>
        <v>3460.58</v>
      </c>
      <c r="K189" s="50">
        <f t="shared" si="112"/>
        <v>41526.959999999999</v>
      </c>
      <c r="L189" s="50">
        <f t="shared" si="113"/>
        <v>0</v>
      </c>
      <c r="M189" s="50">
        <f t="shared" si="114"/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8"/>
    </row>
    <row r="190" spans="1:22" x14ac:dyDescent="0.3">
      <c r="A190" s="99"/>
      <c r="B190" s="83"/>
      <c r="C190" s="94"/>
      <c r="D190" s="3" t="s">
        <v>24</v>
      </c>
      <c r="E190" s="48">
        <v>650.05999999999995</v>
      </c>
      <c r="F190" s="50">
        <v>5.75</v>
      </c>
      <c r="G190" s="50">
        <v>69</v>
      </c>
      <c r="H190" s="48">
        <v>3737.85</v>
      </c>
      <c r="I190" s="48">
        <v>44854.14</v>
      </c>
      <c r="J190" s="50">
        <f t="shared" si="111"/>
        <v>3737.85</v>
      </c>
      <c r="K190" s="50">
        <f t="shared" si="112"/>
        <v>44854.14</v>
      </c>
      <c r="L190" s="50">
        <f t="shared" si="113"/>
        <v>0</v>
      </c>
      <c r="M190" s="50">
        <f t="shared" si="114"/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48">
        <v>0</v>
      </c>
      <c r="V190" s="8"/>
    </row>
    <row r="191" spans="1:22" x14ac:dyDescent="0.3">
      <c r="A191" s="99"/>
      <c r="B191" s="83"/>
      <c r="C191" s="94"/>
      <c r="D191" s="3" t="s">
        <v>25</v>
      </c>
      <c r="E191" s="48">
        <v>578.5</v>
      </c>
      <c r="F191" s="50">
        <v>5.75</v>
      </c>
      <c r="G191" s="50">
        <v>69</v>
      </c>
      <c r="H191" s="48">
        <v>3326.38</v>
      </c>
      <c r="I191" s="48">
        <v>39916.5</v>
      </c>
      <c r="J191" s="50">
        <f t="shared" si="111"/>
        <v>3326.38</v>
      </c>
      <c r="K191" s="50">
        <f t="shared" si="112"/>
        <v>39916.5</v>
      </c>
      <c r="L191" s="50">
        <f t="shared" si="113"/>
        <v>0</v>
      </c>
      <c r="M191" s="50">
        <f t="shared" si="114"/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48">
        <v>0</v>
      </c>
      <c r="V191" s="8"/>
    </row>
    <row r="192" spans="1:22" x14ac:dyDescent="0.3">
      <c r="A192" s="99"/>
      <c r="B192" s="83"/>
      <c r="C192" s="94"/>
      <c r="D192" s="3" t="s">
        <v>26</v>
      </c>
      <c r="E192" s="48">
        <v>570.38</v>
      </c>
      <c r="F192" s="50">
        <v>5.75</v>
      </c>
      <c r="G192" s="50">
        <v>69</v>
      </c>
      <c r="H192" s="48">
        <v>3279.69</v>
      </c>
      <c r="I192" s="48">
        <v>39356.22</v>
      </c>
      <c r="J192" s="50">
        <f t="shared" si="111"/>
        <v>3279.69</v>
      </c>
      <c r="K192" s="50">
        <f t="shared" si="112"/>
        <v>39356.22</v>
      </c>
      <c r="L192" s="50">
        <f t="shared" si="113"/>
        <v>0</v>
      </c>
      <c r="M192" s="50">
        <f t="shared" si="114"/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48">
        <v>0</v>
      </c>
      <c r="V192" s="8"/>
    </row>
    <row r="193" spans="1:22" x14ac:dyDescent="0.3">
      <c r="A193" s="99"/>
      <c r="B193" s="83"/>
      <c r="C193" s="94"/>
      <c r="D193" s="3" t="s">
        <v>27</v>
      </c>
      <c r="E193" s="48">
        <v>521.17999999999995</v>
      </c>
      <c r="F193" s="50">
        <v>5.75</v>
      </c>
      <c r="G193" s="50">
        <v>69</v>
      </c>
      <c r="H193" s="48">
        <v>2996.79</v>
      </c>
      <c r="I193" s="48">
        <v>35961.42</v>
      </c>
      <c r="J193" s="50">
        <f t="shared" si="111"/>
        <v>2996.79</v>
      </c>
      <c r="K193" s="50">
        <f t="shared" si="112"/>
        <v>35961.42</v>
      </c>
      <c r="L193" s="50">
        <f t="shared" si="113"/>
        <v>0</v>
      </c>
      <c r="M193" s="50">
        <f t="shared" si="114"/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48">
        <v>0</v>
      </c>
      <c r="V193" s="8"/>
    </row>
    <row r="194" spans="1:22" x14ac:dyDescent="0.3">
      <c r="A194" s="99"/>
      <c r="B194" s="83"/>
      <c r="C194" s="95"/>
      <c r="D194" s="3" t="s">
        <v>28</v>
      </c>
      <c r="E194" s="48">
        <v>453.18</v>
      </c>
      <c r="F194" s="50">
        <v>5.75</v>
      </c>
      <c r="G194" s="50">
        <v>69</v>
      </c>
      <c r="H194" s="48">
        <v>2605.79</v>
      </c>
      <c r="I194" s="48">
        <v>31269.42</v>
      </c>
      <c r="J194" s="50">
        <f t="shared" si="111"/>
        <v>2605.79</v>
      </c>
      <c r="K194" s="50">
        <f t="shared" si="112"/>
        <v>31269.42</v>
      </c>
      <c r="L194" s="50">
        <f t="shared" si="113"/>
        <v>0</v>
      </c>
      <c r="M194" s="50">
        <f t="shared" si="114"/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48">
        <v>0</v>
      </c>
      <c r="V194" s="8"/>
    </row>
    <row r="195" spans="1:22" s="4" customFormat="1" x14ac:dyDescent="0.3">
      <c r="A195" s="99"/>
      <c r="B195" s="83"/>
      <c r="C195" s="26" t="s">
        <v>174</v>
      </c>
      <c r="D195" s="5" t="s">
        <v>73</v>
      </c>
      <c r="E195" s="71">
        <f>SUM(E182:E194)</f>
        <v>6095.46</v>
      </c>
      <c r="F195" s="51"/>
      <c r="G195" s="51"/>
      <c r="H195" s="51">
        <f>SUM(H182:H194)</f>
        <v>35048.94</v>
      </c>
      <c r="I195" s="51">
        <f t="shared" ref="I195:U195" si="117">SUM(I182:I194)</f>
        <v>447661.57999999996</v>
      </c>
      <c r="J195" s="51">
        <f t="shared" si="117"/>
        <v>35048.94</v>
      </c>
      <c r="K195" s="51">
        <f t="shared" si="117"/>
        <v>447661.57999999996</v>
      </c>
      <c r="L195" s="51">
        <f t="shared" si="117"/>
        <v>0</v>
      </c>
      <c r="M195" s="51">
        <f t="shared" si="117"/>
        <v>0</v>
      </c>
      <c r="N195" s="51">
        <f t="shared" si="117"/>
        <v>0</v>
      </c>
      <c r="O195" s="51">
        <f t="shared" si="117"/>
        <v>0</v>
      </c>
      <c r="P195" s="51">
        <f t="shared" si="117"/>
        <v>0</v>
      </c>
      <c r="Q195" s="51">
        <f t="shared" si="117"/>
        <v>0</v>
      </c>
      <c r="R195" s="51">
        <f t="shared" si="117"/>
        <v>0</v>
      </c>
      <c r="S195" s="51">
        <f t="shared" si="117"/>
        <v>0</v>
      </c>
      <c r="T195" s="51">
        <f t="shared" si="117"/>
        <v>0</v>
      </c>
      <c r="U195" s="51">
        <f t="shared" si="117"/>
        <v>0</v>
      </c>
      <c r="V195" s="7"/>
    </row>
    <row r="196" spans="1:22" ht="14.4" customHeight="1" thickBot="1" x14ac:dyDescent="0.35">
      <c r="A196" s="100"/>
      <c r="B196" s="84"/>
      <c r="C196" s="34" t="s">
        <v>175</v>
      </c>
      <c r="D196" s="35" t="s">
        <v>176</v>
      </c>
      <c r="E196" s="72">
        <f>E195+E181</f>
        <v>25176.089999999997</v>
      </c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36"/>
    </row>
    <row r="197" spans="1:22" ht="14.4" customHeight="1" x14ac:dyDescent="0.3">
      <c r="A197" s="98">
        <v>13</v>
      </c>
      <c r="B197" s="82" t="s">
        <v>44</v>
      </c>
      <c r="C197" s="30" t="s">
        <v>175</v>
      </c>
      <c r="D197" s="37" t="s">
        <v>72</v>
      </c>
      <c r="E197" s="75">
        <v>23753.429999999993</v>
      </c>
      <c r="F197" s="55"/>
      <c r="G197" s="55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31"/>
      <c r="U197" s="49"/>
      <c r="V197" s="49"/>
    </row>
    <row r="198" spans="1:22" ht="14.4" customHeight="1" x14ac:dyDescent="0.3">
      <c r="A198" s="99"/>
      <c r="B198" s="83"/>
      <c r="C198" s="93" t="s">
        <v>47</v>
      </c>
      <c r="D198" s="3" t="s">
        <v>18</v>
      </c>
      <c r="E198" s="48">
        <v>416.52</v>
      </c>
      <c r="F198" s="50">
        <v>5.75</v>
      </c>
      <c r="G198" s="50">
        <v>95</v>
      </c>
      <c r="H198" s="48">
        <v>2394.9899999999998</v>
      </c>
      <c r="I198" s="48">
        <v>39569.4</v>
      </c>
      <c r="J198" s="50">
        <f>ROUND((E198*F198),2)</f>
        <v>2394.9899999999998</v>
      </c>
      <c r="K198" s="50">
        <f>ROUND((E198*G198),2)</f>
        <v>39569.4</v>
      </c>
      <c r="L198" s="50">
        <f>J198-H198</f>
        <v>0</v>
      </c>
      <c r="M198" s="50">
        <f>K198-I198</f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8"/>
    </row>
    <row r="199" spans="1:22" x14ac:dyDescent="0.3">
      <c r="A199" s="99"/>
      <c r="B199" s="83"/>
      <c r="C199" s="94"/>
      <c r="D199" s="3" t="s">
        <v>19</v>
      </c>
      <c r="E199" s="48">
        <v>416.52</v>
      </c>
      <c r="F199" s="50">
        <v>5.75</v>
      </c>
      <c r="G199" s="50">
        <v>95</v>
      </c>
      <c r="H199" s="48">
        <v>2394.9899999999998</v>
      </c>
      <c r="I199" s="48">
        <v>39569.4</v>
      </c>
      <c r="J199" s="50">
        <f t="shared" ref="J199:J210" si="118">ROUND((E199*F199),2)</f>
        <v>2394.9899999999998</v>
      </c>
      <c r="K199" s="50">
        <f t="shared" ref="K199:K210" si="119">ROUND((E199*G199),2)</f>
        <v>39569.4</v>
      </c>
      <c r="L199" s="50">
        <f t="shared" ref="L199:L210" si="120">J199-H199</f>
        <v>0</v>
      </c>
      <c r="M199" s="50">
        <f t="shared" ref="M199:M210" si="121">K199-I199</f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48">
        <v>0</v>
      </c>
      <c r="V199" s="8"/>
    </row>
    <row r="200" spans="1:22" x14ac:dyDescent="0.3">
      <c r="A200" s="99"/>
      <c r="B200" s="83"/>
      <c r="C200" s="94"/>
      <c r="D200" s="3" t="s">
        <v>74</v>
      </c>
      <c r="E200" s="48">
        <v>0</v>
      </c>
      <c r="F200" s="50">
        <v>5.75</v>
      </c>
      <c r="G200" s="50">
        <v>95</v>
      </c>
      <c r="H200" s="48">
        <v>2682.26</v>
      </c>
      <c r="I200" s="48">
        <v>0</v>
      </c>
      <c r="J200" s="65">
        <v>2682.26</v>
      </c>
      <c r="K200" s="50">
        <v>0</v>
      </c>
      <c r="L200" s="50">
        <f t="shared" si="120"/>
        <v>0</v>
      </c>
      <c r="M200" s="60">
        <f t="shared" si="121"/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48">
        <v>0</v>
      </c>
      <c r="V200" s="8"/>
    </row>
    <row r="201" spans="1:22" x14ac:dyDescent="0.3">
      <c r="A201" s="99"/>
      <c r="B201" s="83"/>
      <c r="C201" s="94"/>
      <c r="D201" s="3" t="s">
        <v>86</v>
      </c>
      <c r="E201" s="48">
        <v>466.48</v>
      </c>
      <c r="F201" s="50">
        <v>5.75</v>
      </c>
      <c r="G201" s="50">
        <v>69</v>
      </c>
      <c r="H201" s="48">
        <v>0</v>
      </c>
      <c r="I201" s="48">
        <v>39929.919999999998</v>
      </c>
      <c r="J201" s="50">
        <v>0</v>
      </c>
      <c r="K201" s="50">
        <v>39929.919999999998</v>
      </c>
      <c r="L201" s="50">
        <f t="shared" ref="L201" si="122">J201-H201</f>
        <v>0</v>
      </c>
      <c r="M201" s="60">
        <f t="shared" ref="M201" si="123">K201-I201</f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48">
        <v>0</v>
      </c>
      <c r="V201" s="8"/>
    </row>
    <row r="202" spans="1:22" x14ac:dyDescent="0.3">
      <c r="A202" s="99"/>
      <c r="B202" s="83"/>
      <c r="C202" s="94"/>
      <c r="D202" s="3" t="s">
        <v>20</v>
      </c>
      <c r="E202" s="48">
        <v>566.28</v>
      </c>
      <c r="F202" s="50">
        <v>5.75</v>
      </c>
      <c r="G202" s="50">
        <v>69</v>
      </c>
      <c r="H202" s="48">
        <v>3256.11</v>
      </c>
      <c r="I202" s="48">
        <v>39073.32</v>
      </c>
      <c r="J202" s="50">
        <f t="shared" si="118"/>
        <v>3256.11</v>
      </c>
      <c r="K202" s="50">
        <f t="shared" si="119"/>
        <v>39073.32</v>
      </c>
      <c r="L202" s="50">
        <f t="shared" si="120"/>
        <v>0</v>
      </c>
      <c r="M202" s="60">
        <f t="shared" si="121"/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48">
        <v>0</v>
      </c>
      <c r="V202" s="8"/>
    </row>
    <row r="203" spans="1:22" x14ac:dyDescent="0.3">
      <c r="A203" s="99"/>
      <c r="B203" s="83"/>
      <c r="C203" s="94"/>
      <c r="D203" s="3" t="s">
        <v>21</v>
      </c>
      <c r="E203" s="48">
        <v>523.5</v>
      </c>
      <c r="F203" s="50">
        <v>5.75</v>
      </c>
      <c r="G203" s="50">
        <v>69</v>
      </c>
      <c r="H203" s="48">
        <v>3010.13</v>
      </c>
      <c r="I203" s="48">
        <v>36121.5</v>
      </c>
      <c r="J203" s="50">
        <f t="shared" si="118"/>
        <v>3010.13</v>
      </c>
      <c r="K203" s="50">
        <f t="shared" si="119"/>
        <v>36121.5</v>
      </c>
      <c r="L203" s="50">
        <f t="shared" si="120"/>
        <v>0</v>
      </c>
      <c r="M203" s="50">
        <f t="shared" si="121"/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48">
        <v>0</v>
      </c>
      <c r="V203" s="8"/>
    </row>
    <row r="204" spans="1:22" x14ac:dyDescent="0.3">
      <c r="A204" s="99"/>
      <c r="B204" s="83"/>
      <c r="C204" s="94"/>
      <c r="D204" s="3" t="s">
        <v>22</v>
      </c>
      <c r="E204" s="48">
        <v>541.46</v>
      </c>
      <c r="F204" s="50">
        <v>5.75</v>
      </c>
      <c r="G204" s="50">
        <v>69</v>
      </c>
      <c r="H204" s="48">
        <v>3113.4</v>
      </c>
      <c r="I204" s="48">
        <v>37360.74</v>
      </c>
      <c r="J204" s="50">
        <f t="shared" si="118"/>
        <v>3113.4</v>
      </c>
      <c r="K204" s="50">
        <f t="shared" si="119"/>
        <v>37360.74</v>
      </c>
      <c r="L204" s="50">
        <f t="shared" si="120"/>
        <v>0</v>
      </c>
      <c r="M204" s="50">
        <f t="shared" si="121"/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48">
        <v>0</v>
      </c>
      <c r="V204" s="8"/>
    </row>
    <row r="205" spans="1:22" x14ac:dyDescent="0.3">
      <c r="A205" s="99"/>
      <c r="B205" s="83"/>
      <c r="C205" s="94"/>
      <c r="D205" s="3" t="s">
        <v>23</v>
      </c>
      <c r="E205" s="48">
        <v>576.24</v>
      </c>
      <c r="F205" s="50">
        <v>5.75</v>
      </c>
      <c r="G205" s="50">
        <v>69</v>
      </c>
      <c r="H205" s="48">
        <v>3313.38</v>
      </c>
      <c r="I205" s="48">
        <v>39760.559999999998</v>
      </c>
      <c r="J205" s="50">
        <f t="shared" si="118"/>
        <v>3313.38</v>
      </c>
      <c r="K205" s="50">
        <f t="shared" si="119"/>
        <v>39760.559999999998</v>
      </c>
      <c r="L205" s="50">
        <f t="shared" si="120"/>
        <v>0</v>
      </c>
      <c r="M205" s="50">
        <f t="shared" si="121"/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0</v>
      </c>
      <c r="U205" s="48">
        <v>0</v>
      </c>
      <c r="V205" s="8"/>
    </row>
    <row r="206" spans="1:22" x14ac:dyDescent="0.3">
      <c r="A206" s="99"/>
      <c r="B206" s="83"/>
      <c r="C206" s="94"/>
      <c r="D206" s="3" t="s">
        <v>24</v>
      </c>
      <c r="E206" s="48">
        <v>586.08000000000004</v>
      </c>
      <c r="F206" s="50">
        <v>5.75</v>
      </c>
      <c r="G206" s="50">
        <v>69</v>
      </c>
      <c r="H206" s="48">
        <v>3369.96</v>
      </c>
      <c r="I206" s="48">
        <v>40439.519999999997</v>
      </c>
      <c r="J206" s="50">
        <f t="shared" si="118"/>
        <v>3369.96</v>
      </c>
      <c r="K206" s="50">
        <f t="shared" si="119"/>
        <v>40439.519999999997</v>
      </c>
      <c r="L206" s="50">
        <f t="shared" si="120"/>
        <v>0</v>
      </c>
      <c r="M206" s="50">
        <f t="shared" si="121"/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48">
        <v>0</v>
      </c>
      <c r="V206" s="8"/>
    </row>
    <row r="207" spans="1:22" x14ac:dyDescent="0.3">
      <c r="A207" s="99"/>
      <c r="B207" s="83"/>
      <c r="C207" s="94"/>
      <c r="D207" s="3" t="s">
        <v>25</v>
      </c>
      <c r="E207" s="48">
        <v>584.33000000000004</v>
      </c>
      <c r="F207" s="50">
        <v>5.75</v>
      </c>
      <c r="G207" s="50">
        <v>69</v>
      </c>
      <c r="H207" s="48">
        <v>3359.9</v>
      </c>
      <c r="I207" s="48">
        <v>40318.769999999997</v>
      </c>
      <c r="J207" s="50">
        <f t="shared" si="118"/>
        <v>3359.9</v>
      </c>
      <c r="K207" s="50">
        <f t="shared" si="119"/>
        <v>40318.769999999997</v>
      </c>
      <c r="L207" s="50">
        <f t="shared" si="120"/>
        <v>0</v>
      </c>
      <c r="M207" s="50">
        <f t="shared" si="121"/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8"/>
    </row>
    <row r="208" spans="1:22" x14ac:dyDescent="0.3">
      <c r="A208" s="99"/>
      <c r="B208" s="83"/>
      <c r="C208" s="94"/>
      <c r="D208" s="3" t="s">
        <v>26</v>
      </c>
      <c r="E208" s="48">
        <v>573.70000000000005</v>
      </c>
      <c r="F208" s="50">
        <v>5.75</v>
      </c>
      <c r="G208" s="50">
        <v>69</v>
      </c>
      <c r="H208" s="48">
        <v>3298.78</v>
      </c>
      <c r="I208" s="48">
        <v>39585.300000000003</v>
      </c>
      <c r="J208" s="50">
        <f t="shared" si="118"/>
        <v>3298.78</v>
      </c>
      <c r="K208" s="50">
        <f t="shared" si="119"/>
        <v>39585.300000000003</v>
      </c>
      <c r="L208" s="50">
        <f t="shared" si="120"/>
        <v>0</v>
      </c>
      <c r="M208" s="50">
        <f t="shared" si="121"/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48">
        <v>0</v>
      </c>
      <c r="V208" s="8"/>
    </row>
    <row r="209" spans="1:22" x14ac:dyDescent="0.3">
      <c r="A209" s="99"/>
      <c r="B209" s="83"/>
      <c r="C209" s="94"/>
      <c r="D209" s="3" t="s">
        <v>27</v>
      </c>
      <c r="E209" s="48">
        <v>489.6</v>
      </c>
      <c r="F209" s="50">
        <v>5.75</v>
      </c>
      <c r="G209" s="50">
        <v>69</v>
      </c>
      <c r="H209" s="48">
        <v>2815.2</v>
      </c>
      <c r="I209" s="48">
        <v>33782.400000000001</v>
      </c>
      <c r="J209" s="50">
        <f t="shared" si="118"/>
        <v>2815.2</v>
      </c>
      <c r="K209" s="50">
        <f t="shared" si="119"/>
        <v>33782.400000000001</v>
      </c>
      <c r="L209" s="50">
        <f t="shared" si="120"/>
        <v>0</v>
      </c>
      <c r="M209" s="50">
        <f t="shared" si="121"/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48">
        <v>0</v>
      </c>
      <c r="V209" s="8"/>
    </row>
    <row r="210" spans="1:22" x14ac:dyDescent="0.3">
      <c r="A210" s="99"/>
      <c r="B210" s="83"/>
      <c r="C210" s="95"/>
      <c r="D210" s="3" t="s">
        <v>28</v>
      </c>
      <c r="E210" s="48">
        <v>445.14</v>
      </c>
      <c r="F210" s="50">
        <v>5.75</v>
      </c>
      <c r="G210" s="50">
        <v>69</v>
      </c>
      <c r="H210" s="48">
        <v>2559.56</v>
      </c>
      <c r="I210" s="48">
        <v>30714.66</v>
      </c>
      <c r="J210" s="50">
        <f t="shared" si="118"/>
        <v>2559.56</v>
      </c>
      <c r="K210" s="50">
        <f t="shared" si="119"/>
        <v>30714.66</v>
      </c>
      <c r="L210" s="50">
        <f t="shared" si="120"/>
        <v>0</v>
      </c>
      <c r="M210" s="50">
        <f t="shared" si="121"/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48">
        <v>0</v>
      </c>
      <c r="V210" s="8"/>
    </row>
    <row r="211" spans="1:22" s="4" customFormat="1" x14ac:dyDescent="0.3">
      <c r="A211" s="99"/>
      <c r="B211" s="83"/>
      <c r="C211" s="26" t="s">
        <v>174</v>
      </c>
      <c r="D211" s="5" t="s">
        <v>73</v>
      </c>
      <c r="E211" s="71">
        <f>SUM(E198:E210)</f>
        <v>6185.85</v>
      </c>
      <c r="F211" s="51"/>
      <c r="G211" s="51"/>
      <c r="H211" s="51">
        <f>SUM(H198:H210)</f>
        <v>35568.659999999996</v>
      </c>
      <c r="I211" s="51">
        <f t="shared" ref="I211:U211" si="124">SUM(I198:I210)</f>
        <v>456225.49</v>
      </c>
      <c r="J211" s="51">
        <f t="shared" si="124"/>
        <v>35568.659999999996</v>
      </c>
      <c r="K211" s="51">
        <f t="shared" si="124"/>
        <v>456225.49</v>
      </c>
      <c r="L211" s="51">
        <f t="shared" si="124"/>
        <v>0</v>
      </c>
      <c r="M211" s="51">
        <f t="shared" si="124"/>
        <v>0</v>
      </c>
      <c r="N211" s="51">
        <f t="shared" si="124"/>
        <v>0</v>
      </c>
      <c r="O211" s="51">
        <f t="shared" si="124"/>
        <v>0</v>
      </c>
      <c r="P211" s="51">
        <f t="shared" si="124"/>
        <v>0</v>
      </c>
      <c r="Q211" s="51">
        <f t="shared" si="124"/>
        <v>0</v>
      </c>
      <c r="R211" s="51">
        <f t="shared" si="124"/>
        <v>0</v>
      </c>
      <c r="S211" s="51">
        <f t="shared" si="124"/>
        <v>0</v>
      </c>
      <c r="T211" s="51">
        <f t="shared" si="124"/>
        <v>0</v>
      </c>
      <c r="U211" s="51">
        <f t="shared" si="124"/>
        <v>0</v>
      </c>
      <c r="V211" s="7"/>
    </row>
    <row r="212" spans="1:22" ht="14.4" customHeight="1" thickBot="1" x14ac:dyDescent="0.35">
      <c r="A212" s="100"/>
      <c r="B212" s="84"/>
      <c r="C212" s="34" t="s">
        <v>175</v>
      </c>
      <c r="D212" s="35" t="s">
        <v>176</v>
      </c>
      <c r="E212" s="72">
        <f>E211+E197</f>
        <v>29939.279999999992</v>
      </c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36"/>
    </row>
    <row r="213" spans="1:22" ht="14.4" customHeight="1" x14ac:dyDescent="0.3">
      <c r="A213" s="98">
        <v>14</v>
      </c>
      <c r="B213" s="82" t="s">
        <v>44</v>
      </c>
      <c r="C213" s="30" t="s">
        <v>175</v>
      </c>
      <c r="D213" s="37" t="s">
        <v>72</v>
      </c>
      <c r="E213" s="75">
        <v>4425.8</v>
      </c>
      <c r="F213" s="55"/>
      <c r="G213" s="55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31"/>
      <c r="U213" s="49"/>
      <c r="V213" s="49"/>
    </row>
    <row r="214" spans="1:22" ht="14.4" customHeight="1" x14ac:dyDescent="0.3">
      <c r="A214" s="99"/>
      <c r="B214" s="83"/>
      <c r="C214" s="93" t="s">
        <v>48</v>
      </c>
      <c r="D214" s="3" t="s">
        <v>18</v>
      </c>
      <c r="E214" s="48">
        <v>85.26</v>
      </c>
      <c r="F214" s="50">
        <v>5.75</v>
      </c>
      <c r="G214" s="50">
        <v>95</v>
      </c>
      <c r="H214" s="48">
        <v>490.25</v>
      </c>
      <c r="I214" s="48">
        <v>8099.7</v>
      </c>
      <c r="J214" s="50">
        <f>ROUND((E214*F214),2)</f>
        <v>490.25</v>
      </c>
      <c r="K214" s="50">
        <f>ROUND((E214*G214),2)</f>
        <v>8099.7</v>
      </c>
      <c r="L214" s="50">
        <f>J214-H214</f>
        <v>0</v>
      </c>
      <c r="M214" s="50">
        <f>K214-I214</f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48">
        <v>0</v>
      </c>
      <c r="V214" s="8"/>
    </row>
    <row r="215" spans="1:22" x14ac:dyDescent="0.3">
      <c r="A215" s="99"/>
      <c r="B215" s="83"/>
      <c r="C215" s="94"/>
      <c r="D215" s="3" t="s">
        <v>19</v>
      </c>
      <c r="E215" s="48">
        <v>94.16</v>
      </c>
      <c r="F215" s="50">
        <v>5.75</v>
      </c>
      <c r="G215" s="50">
        <v>95</v>
      </c>
      <c r="H215" s="48">
        <v>541.41999999999996</v>
      </c>
      <c r="I215" s="48">
        <v>8945.2000000000007</v>
      </c>
      <c r="J215" s="50">
        <f>ROUND((E215*F215),2)</f>
        <v>541.41999999999996</v>
      </c>
      <c r="K215" s="50">
        <f t="shared" ref="K215:K226" si="125">ROUND((E215*G215),2)</f>
        <v>8945.2000000000007</v>
      </c>
      <c r="L215" s="50">
        <f t="shared" ref="L215:L226" si="126">J215-H215</f>
        <v>0</v>
      </c>
      <c r="M215" s="50">
        <f t="shared" ref="M215:M226" si="127">K215-I215</f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48">
        <v>0</v>
      </c>
      <c r="V215" s="8"/>
    </row>
    <row r="216" spans="1:22" x14ac:dyDescent="0.3">
      <c r="A216" s="99"/>
      <c r="B216" s="83"/>
      <c r="C216" s="94"/>
      <c r="D216" s="3" t="s">
        <v>74</v>
      </c>
      <c r="E216" s="48">
        <v>0</v>
      </c>
      <c r="F216" s="50">
        <v>5.75</v>
      </c>
      <c r="G216" s="50">
        <v>95</v>
      </c>
      <c r="H216" s="48">
        <v>639.86</v>
      </c>
      <c r="I216" s="48">
        <v>0</v>
      </c>
      <c r="J216" s="59">
        <v>639.86</v>
      </c>
      <c r="K216" s="59">
        <v>0</v>
      </c>
      <c r="L216" s="60">
        <f t="shared" si="126"/>
        <v>0</v>
      </c>
      <c r="M216" s="60">
        <f t="shared" si="127"/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0</v>
      </c>
      <c r="V216" s="8"/>
    </row>
    <row r="217" spans="1:22" x14ac:dyDescent="0.3">
      <c r="A217" s="99"/>
      <c r="B217" s="83"/>
      <c r="C217" s="94"/>
      <c r="D217" s="3" t="s">
        <v>86</v>
      </c>
      <c r="E217" s="48">
        <v>111.28</v>
      </c>
      <c r="F217" s="50">
        <v>5.75</v>
      </c>
      <c r="G217" s="50">
        <v>69</v>
      </c>
      <c r="H217" s="48">
        <v>0</v>
      </c>
      <c r="I217" s="48">
        <v>9636.1200000000008</v>
      </c>
      <c r="J217" s="59">
        <v>0</v>
      </c>
      <c r="K217" s="59">
        <v>9636.1200000000008</v>
      </c>
      <c r="L217" s="60">
        <f t="shared" ref="L217" si="128">J217-H217</f>
        <v>0</v>
      </c>
      <c r="M217" s="60">
        <f t="shared" ref="M217" si="129">K217-I217</f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48">
        <v>0</v>
      </c>
      <c r="V217" s="8"/>
    </row>
    <row r="218" spans="1:22" x14ac:dyDescent="0.3">
      <c r="A218" s="99"/>
      <c r="B218" s="83"/>
      <c r="C218" s="94"/>
      <c r="D218" s="3" t="s">
        <v>20</v>
      </c>
      <c r="E218" s="48">
        <v>110.36</v>
      </c>
      <c r="F218" s="50">
        <v>5.75</v>
      </c>
      <c r="G218" s="50">
        <v>69</v>
      </c>
      <c r="H218" s="48">
        <v>634.57000000000005</v>
      </c>
      <c r="I218" s="48">
        <v>7614.84</v>
      </c>
      <c r="J218" s="50">
        <f t="shared" ref="J218:J226" si="130">ROUND((E218*F218),2)</f>
        <v>634.57000000000005</v>
      </c>
      <c r="K218" s="50">
        <f t="shared" si="125"/>
        <v>7614.84</v>
      </c>
      <c r="L218" s="50">
        <f t="shared" si="126"/>
        <v>0</v>
      </c>
      <c r="M218" s="50">
        <f t="shared" si="127"/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48">
        <v>0</v>
      </c>
      <c r="V218" s="8"/>
    </row>
    <row r="219" spans="1:22" x14ac:dyDescent="0.3">
      <c r="A219" s="99"/>
      <c r="B219" s="83"/>
      <c r="C219" s="94"/>
      <c r="D219" s="3" t="s">
        <v>21</v>
      </c>
      <c r="E219" s="48">
        <v>122.34</v>
      </c>
      <c r="F219" s="50">
        <v>5.75</v>
      </c>
      <c r="G219" s="50">
        <v>69</v>
      </c>
      <c r="H219" s="48">
        <v>703.46</v>
      </c>
      <c r="I219" s="48">
        <v>8441.4599999999991</v>
      </c>
      <c r="J219" s="50">
        <f t="shared" si="130"/>
        <v>703.46</v>
      </c>
      <c r="K219" s="50">
        <f t="shared" si="125"/>
        <v>8441.4599999999991</v>
      </c>
      <c r="L219" s="50">
        <f t="shared" si="126"/>
        <v>0</v>
      </c>
      <c r="M219" s="50">
        <f t="shared" si="127"/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48">
        <v>0</v>
      </c>
      <c r="V219" s="8"/>
    </row>
    <row r="220" spans="1:22" x14ac:dyDescent="0.3">
      <c r="A220" s="99"/>
      <c r="B220" s="83"/>
      <c r="C220" s="94"/>
      <c r="D220" s="3" t="s">
        <v>22</v>
      </c>
      <c r="E220" s="48">
        <v>116.9</v>
      </c>
      <c r="F220" s="50">
        <v>5.75</v>
      </c>
      <c r="G220" s="50">
        <v>69</v>
      </c>
      <c r="H220" s="48">
        <v>672.18</v>
      </c>
      <c r="I220" s="48">
        <v>8066.1</v>
      </c>
      <c r="J220" s="50">
        <f t="shared" si="130"/>
        <v>672.18</v>
      </c>
      <c r="K220" s="50">
        <f t="shared" si="125"/>
        <v>8066.1</v>
      </c>
      <c r="L220" s="50">
        <f t="shared" si="126"/>
        <v>0</v>
      </c>
      <c r="M220" s="50">
        <f t="shared" si="127"/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48">
        <v>0</v>
      </c>
      <c r="V220" s="8"/>
    </row>
    <row r="221" spans="1:22" x14ac:dyDescent="0.3">
      <c r="A221" s="99"/>
      <c r="B221" s="83"/>
      <c r="C221" s="94"/>
      <c r="D221" s="3" t="s">
        <v>23</v>
      </c>
      <c r="E221" s="48">
        <v>135.36000000000001</v>
      </c>
      <c r="F221" s="50">
        <v>5.75</v>
      </c>
      <c r="G221" s="50">
        <v>69</v>
      </c>
      <c r="H221" s="48">
        <v>778.32</v>
      </c>
      <c r="I221" s="48">
        <v>9339.84</v>
      </c>
      <c r="J221" s="50">
        <f t="shared" si="130"/>
        <v>778.32</v>
      </c>
      <c r="K221" s="50">
        <f t="shared" si="125"/>
        <v>9339.84</v>
      </c>
      <c r="L221" s="50">
        <f t="shared" si="126"/>
        <v>0</v>
      </c>
      <c r="M221" s="50">
        <f t="shared" si="127"/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48">
        <v>0</v>
      </c>
      <c r="V221" s="8"/>
    </row>
    <row r="222" spans="1:22" x14ac:dyDescent="0.3">
      <c r="A222" s="99"/>
      <c r="B222" s="83"/>
      <c r="C222" s="94"/>
      <c r="D222" s="3" t="s">
        <v>24</v>
      </c>
      <c r="E222" s="48">
        <v>124.04</v>
      </c>
      <c r="F222" s="50">
        <v>5.75</v>
      </c>
      <c r="G222" s="50">
        <v>69</v>
      </c>
      <c r="H222" s="48">
        <v>713.23</v>
      </c>
      <c r="I222" s="48">
        <v>8558.76</v>
      </c>
      <c r="J222" s="50">
        <f t="shared" si="130"/>
        <v>713.23</v>
      </c>
      <c r="K222" s="50">
        <f t="shared" si="125"/>
        <v>8558.76</v>
      </c>
      <c r="L222" s="50">
        <f t="shared" si="126"/>
        <v>0</v>
      </c>
      <c r="M222" s="50">
        <f t="shared" si="127"/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48">
        <v>0</v>
      </c>
      <c r="V222" s="8"/>
    </row>
    <row r="223" spans="1:22" x14ac:dyDescent="0.3">
      <c r="A223" s="99"/>
      <c r="B223" s="83"/>
      <c r="C223" s="94"/>
      <c r="D223" s="3" t="s">
        <v>25</v>
      </c>
      <c r="E223" s="48">
        <v>131.52000000000001</v>
      </c>
      <c r="F223" s="50">
        <v>5.75</v>
      </c>
      <c r="G223" s="50">
        <v>69</v>
      </c>
      <c r="H223" s="48">
        <v>756.24</v>
      </c>
      <c r="I223" s="48">
        <v>9074.8799999999992</v>
      </c>
      <c r="J223" s="50">
        <f t="shared" si="130"/>
        <v>756.24</v>
      </c>
      <c r="K223" s="50">
        <f t="shared" si="125"/>
        <v>9074.8799999999992</v>
      </c>
      <c r="L223" s="50">
        <f t="shared" si="126"/>
        <v>0</v>
      </c>
      <c r="M223" s="50">
        <f t="shared" si="127"/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48">
        <v>0</v>
      </c>
      <c r="V223" s="8"/>
    </row>
    <row r="224" spans="1:22" x14ac:dyDescent="0.3">
      <c r="A224" s="99"/>
      <c r="B224" s="83"/>
      <c r="C224" s="94"/>
      <c r="D224" s="3" t="s">
        <v>26</v>
      </c>
      <c r="E224" s="48">
        <v>131.4</v>
      </c>
      <c r="F224" s="50">
        <v>5.75</v>
      </c>
      <c r="G224" s="50">
        <v>69</v>
      </c>
      <c r="H224" s="48">
        <v>755.55</v>
      </c>
      <c r="I224" s="48">
        <v>9066.6</v>
      </c>
      <c r="J224" s="50">
        <f t="shared" si="130"/>
        <v>755.55</v>
      </c>
      <c r="K224" s="50">
        <f t="shared" si="125"/>
        <v>9066.6</v>
      </c>
      <c r="L224" s="50">
        <f t="shared" si="126"/>
        <v>0</v>
      </c>
      <c r="M224" s="50">
        <f t="shared" si="127"/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48">
        <v>0</v>
      </c>
      <c r="V224" s="8"/>
    </row>
    <row r="225" spans="1:22" x14ac:dyDescent="0.3">
      <c r="A225" s="99"/>
      <c r="B225" s="83"/>
      <c r="C225" s="94"/>
      <c r="D225" s="3" t="s">
        <v>27</v>
      </c>
      <c r="E225" s="48">
        <v>102.46</v>
      </c>
      <c r="F225" s="50">
        <v>5.75</v>
      </c>
      <c r="G225" s="50">
        <v>69</v>
      </c>
      <c r="H225" s="48">
        <v>589.15</v>
      </c>
      <c r="I225" s="48">
        <v>7069.74</v>
      </c>
      <c r="J225" s="50">
        <f t="shared" si="130"/>
        <v>589.15</v>
      </c>
      <c r="K225" s="50">
        <f t="shared" si="125"/>
        <v>7069.74</v>
      </c>
      <c r="L225" s="50">
        <f t="shared" si="126"/>
        <v>0</v>
      </c>
      <c r="M225" s="50">
        <f t="shared" si="127"/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48">
        <v>0</v>
      </c>
      <c r="V225" s="8"/>
    </row>
    <row r="226" spans="1:22" x14ac:dyDescent="0.3">
      <c r="A226" s="99"/>
      <c r="B226" s="83"/>
      <c r="C226" s="95"/>
      <c r="D226" s="3" t="s">
        <v>28</v>
      </c>
      <c r="E226" s="48">
        <v>114.38</v>
      </c>
      <c r="F226" s="50">
        <v>5.75</v>
      </c>
      <c r="G226" s="50">
        <v>69</v>
      </c>
      <c r="H226" s="48">
        <v>657.69</v>
      </c>
      <c r="I226" s="48">
        <v>7892.22</v>
      </c>
      <c r="J226" s="50">
        <f t="shared" si="130"/>
        <v>657.69</v>
      </c>
      <c r="K226" s="50">
        <f t="shared" si="125"/>
        <v>7892.22</v>
      </c>
      <c r="L226" s="50">
        <f t="shared" si="126"/>
        <v>0</v>
      </c>
      <c r="M226" s="50">
        <f t="shared" si="127"/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48">
        <v>0</v>
      </c>
      <c r="V226" s="8"/>
    </row>
    <row r="227" spans="1:22" s="4" customFormat="1" x14ac:dyDescent="0.3">
      <c r="A227" s="99"/>
      <c r="B227" s="83"/>
      <c r="C227" s="26" t="s">
        <v>174</v>
      </c>
      <c r="D227" s="5" t="s">
        <v>73</v>
      </c>
      <c r="E227" s="71">
        <f>SUM(E214:E226)</f>
        <v>1379.46</v>
      </c>
      <c r="F227" s="51"/>
      <c r="G227" s="51"/>
      <c r="H227" s="51">
        <f>SUM(H214:H226)</f>
        <v>7931.92</v>
      </c>
      <c r="I227" s="51">
        <f t="shared" ref="I227:U227" si="131">SUM(I214:I226)</f>
        <v>101805.46</v>
      </c>
      <c r="J227" s="51">
        <f t="shared" si="131"/>
        <v>7931.92</v>
      </c>
      <c r="K227" s="51">
        <f t="shared" si="131"/>
        <v>101805.46</v>
      </c>
      <c r="L227" s="51">
        <f t="shared" si="131"/>
        <v>0</v>
      </c>
      <c r="M227" s="51">
        <f t="shared" si="131"/>
        <v>0</v>
      </c>
      <c r="N227" s="51">
        <f t="shared" si="131"/>
        <v>0</v>
      </c>
      <c r="O227" s="51">
        <f t="shared" si="131"/>
        <v>0</v>
      </c>
      <c r="P227" s="51">
        <f t="shared" si="131"/>
        <v>0</v>
      </c>
      <c r="Q227" s="51">
        <f t="shared" si="131"/>
        <v>0</v>
      </c>
      <c r="R227" s="51">
        <f t="shared" si="131"/>
        <v>0</v>
      </c>
      <c r="S227" s="51">
        <f t="shared" si="131"/>
        <v>0</v>
      </c>
      <c r="T227" s="51">
        <f t="shared" si="131"/>
        <v>0</v>
      </c>
      <c r="U227" s="51">
        <f t="shared" si="131"/>
        <v>0</v>
      </c>
      <c r="V227" s="7"/>
    </row>
    <row r="228" spans="1:22" ht="14.4" customHeight="1" thickBot="1" x14ac:dyDescent="0.35">
      <c r="A228" s="100"/>
      <c r="B228" s="84"/>
      <c r="C228" s="34" t="s">
        <v>175</v>
      </c>
      <c r="D228" s="35" t="s">
        <v>176</v>
      </c>
      <c r="E228" s="72">
        <f>E227+E213</f>
        <v>5805.26</v>
      </c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36"/>
    </row>
    <row r="229" spans="1:22" ht="14.4" customHeight="1" x14ac:dyDescent="0.3">
      <c r="A229" s="98">
        <v>15</v>
      </c>
      <c r="B229" s="82" t="s">
        <v>44</v>
      </c>
      <c r="C229" s="30" t="s">
        <v>175</v>
      </c>
      <c r="D229" s="37" t="s">
        <v>72</v>
      </c>
      <c r="E229" s="75">
        <v>4336.9800000000005</v>
      </c>
      <c r="F229" s="55"/>
      <c r="G229" s="55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31"/>
      <c r="U229" s="49"/>
      <c r="V229" s="49"/>
    </row>
    <row r="230" spans="1:22" ht="14.4" customHeight="1" x14ac:dyDescent="0.3">
      <c r="A230" s="99"/>
      <c r="B230" s="83"/>
      <c r="C230" s="93" t="s">
        <v>49</v>
      </c>
      <c r="D230" s="3" t="s">
        <v>18</v>
      </c>
      <c r="E230" s="48">
        <v>77.900000000000006</v>
      </c>
      <c r="F230" s="50">
        <v>5.75</v>
      </c>
      <c r="G230" s="50">
        <v>95</v>
      </c>
      <c r="H230" s="48">
        <v>447.93</v>
      </c>
      <c r="I230" s="48">
        <v>7400.5</v>
      </c>
      <c r="J230" s="50">
        <f>ROUND((E230*F230),2)</f>
        <v>447.93</v>
      </c>
      <c r="K230" s="50">
        <f>ROUND((E230*G230),2)</f>
        <v>7400.5</v>
      </c>
      <c r="L230" s="50">
        <f>J230-H230</f>
        <v>0</v>
      </c>
      <c r="M230" s="50">
        <f>K230-I230</f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0</v>
      </c>
      <c r="T230" s="48">
        <v>0</v>
      </c>
      <c r="U230" s="48">
        <v>0</v>
      </c>
      <c r="V230" s="8"/>
    </row>
    <row r="231" spans="1:22" x14ac:dyDescent="0.3">
      <c r="A231" s="99"/>
      <c r="B231" s="83"/>
      <c r="C231" s="94"/>
      <c r="D231" s="3" t="s">
        <v>19</v>
      </c>
      <c r="E231" s="48">
        <v>95.02</v>
      </c>
      <c r="F231" s="50">
        <v>5.75</v>
      </c>
      <c r="G231" s="50">
        <v>95</v>
      </c>
      <c r="H231" s="48">
        <v>546.37</v>
      </c>
      <c r="I231" s="48">
        <v>9026.9</v>
      </c>
      <c r="J231" s="50">
        <f>ROUND((E231*F231),2)</f>
        <v>546.37</v>
      </c>
      <c r="K231" s="50">
        <f t="shared" ref="K231:K242" si="132">ROUND((E231*G231),2)</f>
        <v>9026.9</v>
      </c>
      <c r="L231" s="50">
        <f t="shared" ref="L231:L242" si="133">J231-H231</f>
        <v>0</v>
      </c>
      <c r="M231" s="60">
        <f t="shared" ref="M231:M242" si="134">K231-I231</f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48">
        <v>0</v>
      </c>
      <c r="V231" s="8"/>
    </row>
    <row r="232" spans="1:22" x14ac:dyDescent="0.3">
      <c r="A232" s="99"/>
      <c r="B232" s="83"/>
      <c r="C232" s="94"/>
      <c r="D232" s="3" t="s">
        <v>74</v>
      </c>
      <c r="E232" s="48">
        <v>0</v>
      </c>
      <c r="F232" s="50">
        <v>5.75</v>
      </c>
      <c r="G232" s="50">
        <v>95</v>
      </c>
      <c r="H232" s="48">
        <v>668.84</v>
      </c>
      <c r="I232" s="48">
        <v>0</v>
      </c>
      <c r="J232" s="59">
        <v>668.84</v>
      </c>
      <c r="K232" s="59">
        <v>0</v>
      </c>
      <c r="L232" s="50">
        <f t="shared" si="133"/>
        <v>0</v>
      </c>
      <c r="M232" s="60">
        <f t="shared" si="134"/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48">
        <v>0</v>
      </c>
      <c r="V232" s="8"/>
    </row>
    <row r="233" spans="1:22" x14ac:dyDescent="0.3">
      <c r="A233" s="99"/>
      <c r="B233" s="83"/>
      <c r="C233" s="94"/>
      <c r="D233" s="3" t="s">
        <v>86</v>
      </c>
      <c r="E233" s="48">
        <v>116.32</v>
      </c>
      <c r="F233" s="50">
        <v>5.75</v>
      </c>
      <c r="G233" s="50">
        <v>69</v>
      </c>
      <c r="H233" s="48">
        <v>0</v>
      </c>
      <c r="I233" s="48">
        <v>9912.1200000000008</v>
      </c>
      <c r="J233" s="59">
        <v>0</v>
      </c>
      <c r="K233" s="59">
        <v>9912.1200000000008</v>
      </c>
      <c r="L233" s="50">
        <f t="shared" ref="L233" si="135">J233-H233</f>
        <v>0</v>
      </c>
      <c r="M233" s="60">
        <f t="shared" ref="M233" si="136">K233-I233</f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48">
        <v>0</v>
      </c>
      <c r="V233" s="8"/>
    </row>
    <row r="234" spans="1:22" x14ac:dyDescent="0.3">
      <c r="A234" s="99"/>
      <c r="B234" s="83"/>
      <c r="C234" s="94"/>
      <c r="D234" s="3" t="s">
        <v>20</v>
      </c>
      <c r="E234" s="48">
        <v>136.58000000000001</v>
      </c>
      <c r="F234" s="50">
        <v>5.75</v>
      </c>
      <c r="G234" s="50">
        <v>69</v>
      </c>
      <c r="H234" s="48">
        <v>785.34</v>
      </c>
      <c r="I234" s="48">
        <v>9424.02</v>
      </c>
      <c r="J234" s="50">
        <f t="shared" ref="J234:J242" si="137">ROUND((E234*F234),2)</f>
        <v>785.34</v>
      </c>
      <c r="K234" s="50">
        <f t="shared" si="132"/>
        <v>9424.02</v>
      </c>
      <c r="L234" s="50">
        <f t="shared" si="133"/>
        <v>0</v>
      </c>
      <c r="M234" s="50">
        <f t="shared" si="134"/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0</v>
      </c>
      <c r="U234" s="48">
        <v>0</v>
      </c>
      <c r="V234" s="8"/>
    </row>
    <row r="235" spans="1:22" x14ac:dyDescent="0.3">
      <c r="A235" s="99"/>
      <c r="B235" s="83"/>
      <c r="C235" s="94"/>
      <c r="D235" s="3" t="s">
        <v>21</v>
      </c>
      <c r="E235" s="48">
        <v>91.62</v>
      </c>
      <c r="F235" s="50">
        <v>5.75</v>
      </c>
      <c r="G235" s="50">
        <v>69</v>
      </c>
      <c r="H235" s="48">
        <v>526.82000000000005</v>
      </c>
      <c r="I235" s="48">
        <v>6321.78</v>
      </c>
      <c r="J235" s="50">
        <f t="shared" si="137"/>
        <v>526.82000000000005</v>
      </c>
      <c r="K235" s="50">
        <f t="shared" si="132"/>
        <v>6321.78</v>
      </c>
      <c r="L235" s="50">
        <f t="shared" si="133"/>
        <v>0</v>
      </c>
      <c r="M235" s="50">
        <f t="shared" si="134"/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0</v>
      </c>
      <c r="U235" s="48">
        <v>0</v>
      </c>
      <c r="V235" s="8"/>
    </row>
    <row r="236" spans="1:22" x14ac:dyDescent="0.3">
      <c r="A236" s="99"/>
      <c r="B236" s="83"/>
      <c r="C236" s="94"/>
      <c r="D236" s="3" t="s">
        <v>22</v>
      </c>
      <c r="E236" s="48">
        <v>148.63999999999999</v>
      </c>
      <c r="F236" s="50">
        <v>5.75</v>
      </c>
      <c r="G236" s="50">
        <v>69</v>
      </c>
      <c r="H236" s="48">
        <v>854.68</v>
      </c>
      <c r="I236" s="48">
        <v>10256.16</v>
      </c>
      <c r="J236" s="50">
        <f t="shared" si="137"/>
        <v>854.68</v>
      </c>
      <c r="K236" s="50">
        <f t="shared" si="132"/>
        <v>10256.16</v>
      </c>
      <c r="L236" s="50">
        <f t="shared" si="133"/>
        <v>0</v>
      </c>
      <c r="M236" s="50">
        <f t="shared" si="134"/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48">
        <v>0</v>
      </c>
      <c r="V236" s="8"/>
    </row>
    <row r="237" spans="1:22" x14ac:dyDescent="0.3">
      <c r="A237" s="99"/>
      <c r="B237" s="83"/>
      <c r="C237" s="94"/>
      <c r="D237" s="3" t="s">
        <v>23</v>
      </c>
      <c r="E237" s="48">
        <v>146.02000000000001</v>
      </c>
      <c r="F237" s="50">
        <v>5.75</v>
      </c>
      <c r="G237" s="50">
        <v>69</v>
      </c>
      <c r="H237" s="48">
        <v>839.62</v>
      </c>
      <c r="I237" s="48">
        <v>10075.379999999999</v>
      </c>
      <c r="J237" s="50">
        <f t="shared" si="137"/>
        <v>839.62</v>
      </c>
      <c r="K237" s="50">
        <f t="shared" si="132"/>
        <v>10075.379999999999</v>
      </c>
      <c r="L237" s="50">
        <f t="shared" si="133"/>
        <v>0</v>
      </c>
      <c r="M237" s="50">
        <f t="shared" si="134"/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48">
        <v>0</v>
      </c>
      <c r="V237" s="8"/>
    </row>
    <row r="238" spans="1:22" x14ac:dyDescent="0.3">
      <c r="A238" s="99"/>
      <c r="B238" s="83"/>
      <c r="C238" s="94"/>
      <c r="D238" s="3" t="s">
        <v>24</v>
      </c>
      <c r="E238" s="48">
        <v>120.02</v>
      </c>
      <c r="F238" s="50">
        <v>5.75</v>
      </c>
      <c r="G238" s="50">
        <v>69</v>
      </c>
      <c r="H238" s="48">
        <v>690.12</v>
      </c>
      <c r="I238" s="48">
        <v>8281.3799999999992</v>
      </c>
      <c r="J238" s="50">
        <f t="shared" si="137"/>
        <v>690.12</v>
      </c>
      <c r="K238" s="50">
        <f t="shared" si="132"/>
        <v>8281.3799999999992</v>
      </c>
      <c r="L238" s="50">
        <f t="shared" si="133"/>
        <v>0</v>
      </c>
      <c r="M238" s="50">
        <f t="shared" si="134"/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0</v>
      </c>
      <c r="U238" s="48">
        <v>0</v>
      </c>
      <c r="V238" s="8"/>
    </row>
    <row r="239" spans="1:22" x14ac:dyDescent="0.3">
      <c r="A239" s="99"/>
      <c r="B239" s="83"/>
      <c r="C239" s="94"/>
      <c r="D239" s="3" t="s">
        <v>25</v>
      </c>
      <c r="E239" s="48">
        <v>117.06</v>
      </c>
      <c r="F239" s="50">
        <v>5.75</v>
      </c>
      <c r="G239" s="50">
        <v>69</v>
      </c>
      <c r="H239" s="48">
        <v>673.1</v>
      </c>
      <c r="I239" s="48">
        <v>8077.14</v>
      </c>
      <c r="J239" s="50">
        <f t="shared" si="137"/>
        <v>673.1</v>
      </c>
      <c r="K239" s="50">
        <f t="shared" si="132"/>
        <v>8077.14</v>
      </c>
      <c r="L239" s="50">
        <f t="shared" si="133"/>
        <v>0</v>
      </c>
      <c r="M239" s="50">
        <f t="shared" si="134"/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48">
        <v>0</v>
      </c>
      <c r="V239" s="8"/>
    </row>
    <row r="240" spans="1:22" x14ac:dyDescent="0.3">
      <c r="A240" s="99"/>
      <c r="B240" s="83"/>
      <c r="C240" s="94"/>
      <c r="D240" s="3" t="s">
        <v>26</v>
      </c>
      <c r="E240" s="48">
        <v>153.68</v>
      </c>
      <c r="F240" s="50">
        <v>5.75</v>
      </c>
      <c r="G240" s="50">
        <v>69</v>
      </c>
      <c r="H240" s="48">
        <v>883.66</v>
      </c>
      <c r="I240" s="48">
        <v>10603.92</v>
      </c>
      <c r="J240" s="50">
        <f t="shared" si="137"/>
        <v>883.66</v>
      </c>
      <c r="K240" s="50">
        <f t="shared" si="132"/>
        <v>10603.92</v>
      </c>
      <c r="L240" s="50">
        <f t="shared" si="133"/>
        <v>0</v>
      </c>
      <c r="M240" s="50">
        <f t="shared" si="134"/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8"/>
    </row>
    <row r="241" spans="1:22" x14ac:dyDescent="0.3">
      <c r="A241" s="99"/>
      <c r="B241" s="83"/>
      <c r="C241" s="94"/>
      <c r="D241" s="3" t="s">
        <v>27</v>
      </c>
      <c r="E241" s="48">
        <v>123.24</v>
      </c>
      <c r="F241" s="50">
        <v>5.75</v>
      </c>
      <c r="G241" s="50">
        <v>69</v>
      </c>
      <c r="H241" s="48">
        <v>708.63</v>
      </c>
      <c r="I241" s="48">
        <v>8503.56</v>
      </c>
      <c r="J241" s="50">
        <f t="shared" si="137"/>
        <v>708.63</v>
      </c>
      <c r="K241" s="50">
        <f t="shared" si="132"/>
        <v>8503.56</v>
      </c>
      <c r="L241" s="50">
        <f t="shared" si="133"/>
        <v>0</v>
      </c>
      <c r="M241" s="50">
        <f t="shared" si="134"/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0</v>
      </c>
      <c r="U241" s="48">
        <v>0</v>
      </c>
      <c r="V241" s="8"/>
    </row>
    <row r="242" spans="1:22" x14ac:dyDescent="0.3">
      <c r="A242" s="99"/>
      <c r="B242" s="83"/>
      <c r="C242" s="95"/>
      <c r="D242" s="3" t="s">
        <v>28</v>
      </c>
      <c r="E242" s="48">
        <v>92.54</v>
      </c>
      <c r="F242" s="50">
        <v>5.75</v>
      </c>
      <c r="G242" s="50">
        <v>69</v>
      </c>
      <c r="H242" s="48">
        <v>532.11</v>
      </c>
      <c r="I242" s="48">
        <v>6385.26</v>
      </c>
      <c r="J242" s="50">
        <f t="shared" si="137"/>
        <v>532.11</v>
      </c>
      <c r="K242" s="50">
        <f t="shared" si="132"/>
        <v>6385.26</v>
      </c>
      <c r="L242" s="50">
        <f t="shared" si="133"/>
        <v>0</v>
      </c>
      <c r="M242" s="50">
        <f t="shared" si="134"/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0</v>
      </c>
      <c r="U242" s="48">
        <v>0</v>
      </c>
      <c r="V242" s="8"/>
    </row>
    <row r="243" spans="1:22" s="4" customFormat="1" x14ac:dyDescent="0.3">
      <c r="A243" s="99"/>
      <c r="B243" s="83"/>
      <c r="C243" s="26" t="s">
        <v>174</v>
      </c>
      <c r="D243" s="5" t="s">
        <v>73</v>
      </c>
      <c r="E243" s="71">
        <f>SUM(E230:E242)</f>
        <v>1418.64</v>
      </c>
      <c r="F243" s="51"/>
      <c r="G243" s="51"/>
      <c r="H243" s="51">
        <f>SUM(H230:H242)</f>
        <v>8157.22</v>
      </c>
      <c r="I243" s="51">
        <f t="shared" ref="I243:U243" si="138">SUM(I230:I242)</f>
        <v>104268.12</v>
      </c>
      <c r="J243" s="51">
        <f t="shared" si="138"/>
        <v>8157.22</v>
      </c>
      <c r="K243" s="51">
        <f t="shared" si="138"/>
        <v>104268.12</v>
      </c>
      <c r="L243" s="51">
        <f t="shared" si="138"/>
        <v>0</v>
      </c>
      <c r="M243" s="51">
        <f t="shared" si="138"/>
        <v>0</v>
      </c>
      <c r="N243" s="51">
        <f t="shared" si="138"/>
        <v>0</v>
      </c>
      <c r="O243" s="51">
        <f t="shared" si="138"/>
        <v>0</v>
      </c>
      <c r="P243" s="51">
        <f t="shared" si="138"/>
        <v>0</v>
      </c>
      <c r="Q243" s="51">
        <f t="shared" si="138"/>
        <v>0</v>
      </c>
      <c r="R243" s="51">
        <f t="shared" si="138"/>
        <v>0</v>
      </c>
      <c r="S243" s="51">
        <f t="shared" si="138"/>
        <v>0</v>
      </c>
      <c r="T243" s="51">
        <f t="shared" si="138"/>
        <v>0</v>
      </c>
      <c r="U243" s="51">
        <f t="shared" si="138"/>
        <v>0</v>
      </c>
      <c r="V243" s="7"/>
    </row>
    <row r="244" spans="1:22" ht="14.4" customHeight="1" thickBot="1" x14ac:dyDescent="0.35">
      <c r="A244" s="100"/>
      <c r="B244" s="84"/>
      <c r="C244" s="34" t="s">
        <v>175</v>
      </c>
      <c r="D244" s="35" t="s">
        <v>176</v>
      </c>
      <c r="E244" s="72">
        <f>E243+E229</f>
        <v>5755.6200000000008</v>
      </c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36"/>
    </row>
    <row r="245" spans="1:22" ht="14.4" customHeight="1" x14ac:dyDescent="0.3">
      <c r="A245" s="98">
        <v>16</v>
      </c>
      <c r="B245" s="82" t="s">
        <v>44</v>
      </c>
      <c r="C245" s="30" t="s">
        <v>175</v>
      </c>
      <c r="D245" s="37" t="s">
        <v>72</v>
      </c>
      <c r="E245" s="75">
        <v>530.42999999999995</v>
      </c>
      <c r="F245" s="55"/>
      <c r="G245" s="55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31"/>
      <c r="U245" s="49"/>
      <c r="V245" s="49"/>
    </row>
    <row r="246" spans="1:22" ht="14.4" customHeight="1" x14ac:dyDescent="0.3">
      <c r="A246" s="99"/>
      <c r="B246" s="83"/>
      <c r="C246" s="93" t="s">
        <v>50</v>
      </c>
      <c r="D246" s="3" t="s">
        <v>18</v>
      </c>
      <c r="E246" s="48">
        <v>1.5</v>
      </c>
      <c r="F246" s="50">
        <v>5.75</v>
      </c>
      <c r="G246" s="50">
        <v>95</v>
      </c>
      <c r="H246" s="48">
        <v>8.6300000000000008</v>
      </c>
      <c r="I246" s="48">
        <v>142.5</v>
      </c>
      <c r="J246" s="50">
        <f>ROUND((E246*F246),2)</f>
        <v>8.6300000000000008</v>
      </c>
      <c r="K246" s="50">
        <f>ROUND((E246*G246),2)</f>
        <v>142.5</v>
      </c>
      <c r="L246" s="50">
        <f>J246-H246</f>
        <v>0</v>
      </c>
      <c r="M246" s="50">
        <f>K246-I246</f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8"/>
    </row>
    <row r="247" spans="1:22" x14ac:dyDescent="0.3">
      <c r="A247" s="99"/>
      <c r="B247" s="83"/>
      <c r="C247" s="94"/>
      <c r="D247" s="3" t="s">
        <v>19</v>
      </c>
      <c r="E247" s="48">
        <v>23.98</v>
      </c>
      <c r="F247" s="50">
        <v>5.75</v>
      </c>
      <c r="G247" s="50">
        <v>95</v>
      </c>
      <c r="H247" s="48">
        <v>137.88999999999999</v>
      </c>
      <c r="I247" s="48">
        <v>2278.1</v>
      </c>
      <c r="J247" s="50">
        <f>ROUND((E247*F247),2)</f>
        <v>137.88999999999999</v>
      </c>
      <c r="K247" s="50">
        <f t="shared" ref="K247:K258" si="139">ROUND((E247*G247),2)</f>
        <v>2278.1</v>
      </c>
      <c r="L247" s="50">
        <f t="shared" ref="L247:L258" si="140">J247-H247</f>
        <v>0</v>
      </c>
      <c r="M247" s="50">
        <f t="shared" ref="M247:M258" si="141">K247-I247</f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0</v>
      </c>
      <c r="U247" s="48">
        <v>0</v>
      </c>
      <c r="V247" s="8"/>
    </row>
    <row r="248" spans="1:22" x14ac:dyDescent="0.3">
      <c r="A248" s="99"/>
      <c r="B248" s="83"/>
      <c r="C248" s="94"/>
      <c r="D248" s="3" t="s">
        <v>74</v>
      </c>
      <c r="E248" s="48">
        <v>0</v>
      </c>
      <c r="F248" s="50">
        <v>5.75</v>
      </c>
      <c r="G248" s="50">
        <v>95</v>
      </c>
      <c r="H248" s="48">
        <v>160.88999999999999</v>
      </c>
      <c r="I248" s="48">
        <v>0</v>
      </c>
      <c r="J248" s="50">
        <v>160.88999999999999</v>
      </c>
      <c r="K248" s="50">
        <f t="shared" si="139"/>
        <v>0</v>
      </c>
      <c r="L248" s="50">
        <f t="shared" si="140"/>
        <v>0</v>
      </c>
      <c r="M248" s="60">
        <f t="shared" si="141"/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48">
        <v>0</v>
      </c>
      <c r="V248" s="8"/>
    </row>
    <row r="249" spans="1:22" x14ac:dyDescent="0.3">
      <c r="A249" s="99"/>
      <c r="B249" s="83"/>
      <c r="C249" s="94"/>
      <c r="D249" s="3" t="s">
        <v>86</v>
      </c>
      <c r="E249" s="48">
        <v>27.98</v>
      </c>
      <c r="F249" s="50">
        <v>5.75</v>
      </c>
      <c r="G249" s="50">
        <v>69</v>
      </c>
      <c r="H249" s="48">
        <v>0</v>
      </c>
      <c r="I249" s="48">
        <v>1930.62</v>
      </c>
      <c r="J249" s="50">
        <v>0</v>
      </c>
      <c r="K249" s="50">
        <f t="shared" ref="K249" si="142">ROUND((E249*G249),2)</f>
        <v>1930.62</v>
      </c>
      <c r="L249" s="50">
        <f t="shared" ref="L249" si="143">J249-H249</f>
        <v>0</v>
      </c>
      <c r="M249" s="60">
        <f t="shared" ref="M249" si="144">K249-I249</f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48">
        <v>0</v>
      </c>
      <c r="V249" s="8"/>
    </row>
    <row r="250" spans="1:22" x14ac:dyDescent="0.3">
      <c r="A250" s="99"/>
      <c r="B250" s="83"/>
      <c r="C250" s="94"/>
      <c r="D250" s="3" t="s">
        <v>20</v>
      </c>
      <c r="E250" s="48">
        <v>3.16</v>
      </c>
      <c r="F250" s="50">
        <v>5.75</v>
      </c>
      <c r="G250" s="50">
        <v>69</v>
      </c>
      <c r="H250" s="48">
        <v>18.170000000000002</v>
      </c>
      <c r="I250" s="48">
        <v>218.04</v>
      </c>
      <c r="J250" s="50">
        <f t="shared" ref="J250:J258" si="145">ROUND((E250*F250),2)</f>
        <v>18.170000000000002</v>
      </c>
      <c r="K250" s="50">
        <f t="shared" si="139"/>
        <v>218.04</v>
      </c>
      <c r="L250" s="50">
        <f t="shared" si="140"/>
        <v>0</v>
      </c>
      <c r="M250" s="50">
        <f t="shared" si="141"/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0</v>
      </c>
      <c r="U250" s="48">
        <v>0</v>
      </c>
      <c r="V250" s="8"/>
    </row>
    <row r="251" spans="1:22" x14ac:dyDescent="0.3">
      <c r="A251" s="99"/>
      <c r="B251" s="83"/>
      <c r="C251" s="94"/>
      <c r="D251" s="3" t="s">
        <v>21</v>
      </c>
      <c r="E251" s="48">
        <v>16.28</v>
      </c>
      <c r="F251" s="50">
        <v>5.75</v>
      </c>
      <c r="G251" s="50">
        <v>69</v>
      </c>
      <c r="H251" s="48">
        <v>93.61</v>
      </c>
      <c r="I251" s="48">
        <v>1123.32</v>
      </c>
      <c r="J251" s="50">
        <f t="shared" si="145"/>
        <v>93.61</v>
      </c>
      <c r="K251" s="50">
        <f t="shared" si="139"/>
        <v>1123.32</v>
      </c>
      <c r="L251" s="50">
        <f t="shared" si="140"/>
        <v>0</v>
      </c>
      <c r="M251" s="50">
        <f t="shared" si="141"/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0</v>
      </c>
      <c r="U251" s="48">
        <v>0</v>
      </c>
      <c r="V251" s="8"/>
    </row>
    <row r="252" spans="1:22" x14ac:dyDescent="0.3">
      <c r="A252" s="99"/>
      <c r="B252" s="83"/>
      <c r="C252" s="94"/>
      <c r="D252" s="3" t="s">
        <v>22</v>
      </c>
      <c r="E252" s="48">
        <v>9.8000000000000007</v>
      </c>
      <c r="F252" s="50">
        <v>5.75</v>
      </c>
      <c r="G252" s="50">
        <v>69</v>
      </c>
      <c r="H252" s="48">
        <v>56.35</v>
      </c>
      <c r="I252" s="48">
        <v>676.2</v>
      </c>
      <c r="J252" s="50">
        <f t="shared" si="145"/>
        <v>56.35</v>
      </c>
      <c r="K252" s="50">
        <f t="shared" si="139"/>
        <v>676.2</v>
      </c>
      <c r="L252" s="50">
        <f t="shared" si="140"/>
        <v>0</v>
      </c>
      <c r="M252" s="50">
        <f t="shared" si="141"/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0</v>
      </c>
      <c r="V252" s="8"/>
    </row>
    <row r="253" spans="1:22" x14ac:dyDescent="0.3">
      <c r="A253" s="99"/>
      <c r="B253" s="83"/>
      <c r="C253" s="94"/>
      <c r="D253" s="3" t="s">
        <v>23</v>
      </c>
      <c r="E253" s="48">
        <v>29.24</v>
      </c>
      <c r="F253" s="50">
        <v>5.75</v>
      </c>
      <c r="G253" s="50">
        <v>69</v>
      </c>
      <c r="H253" s="48">
        <v>168.13</v>
      </c>
      <c r="I253" s="48">
        <v>2017.56</v>
      </c>
      <c r="J253" s="50">
        <f t="shared" si="145"/>
        <v>168.13</v>
      </c>
      <c r="K253" s="50">
        <f t="shared" si="139"/>
        <v>2017.56</v>
      </c>
      <c r="L253" s="50">
        <f t="shared" si="140"/>
        <v>0</v>
      </c>
      <c r="M253" s="50">
        <f t="shared" si="141"/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48">
        <v>0</v>
      </c>
      <c r="V253" s="8"/>
    </row>
    <row r="254" spans="1:22" x14ac:dyDescent="0.3">
      <c r="A254" s="99"/>
      <c r="B254" s="83"/>
      <c r="C254" s="94"/>
      <c r="D254" s="3" t="s">
        <v>24</v>
      </c>
      <c r="E254" s="48">
        <v>64.88</v>
      </c>
      <c r="F254" s="50">
        <v>5.75</v>
      </c>
      <c r="G254" s="50">
        <v>69</v>
      </c>
      <c r="H254" s="48">
        <v>373.07000000000005</v>
      </c>
      <c r="I254" s="48">
        <v>4476.72</v>
      </c>
      <c r="J254" s="50">
        <f t="shared" si="145"/>
        <v>373.06</v>
      </c>
      <c r="K254" s="50">
        <f t="shared" si="139"/>
        <v>4476.72</v>
      </c>
      <c r="L254" s="50">
        <f t="shared" si="140"/>
        <v>-1.0000000000047748E-2</v>
      </c>
      <c r="M254" s="50">
        <f t="shared" si="141"/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48">
        <v>0</v>
      </c>
      <c r="V254" s="8"/>
    </row>
    <row r="255" spans="1:22" x14ac:dyDescent="0.3">
      <c r="A255" s="99"/>
      <c r="B255" s="83"/>
      <c r="C255" s="94"/>
      <c r="D255" s="3" t="s">
        <v>25</v>
      </c>
      <c r="E255" s="48">
        <v>70</v>
      </c>
      <c r="F255" s="50">
        <v>5.75</v>
      </c>
      <c r="G255" s="50">
        <v>69</v>
      </c>
      <c r="H255" s="48">
        <v>402.51</v>
      </c>
      <c r="I255" s="48">
        <v>4830</v>
      </c>
      <c r="J255" s="50">
        <f t="shared" si="145"/>
        <v>402.5</v>
      </c>
      <c r="K255" s="50">
        <f t="shared" si="139"/>
        <v>4830</v>
      </c>
      <c r="L255" s="50">
        <f t="shared" si="140"/>
        <v>-9.9999999999909051E-3</v>
      </c>
      <c r="M255" s="50">
        <f t="shared" si="141"/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8"/>
    </row>
    <row r="256" spans="1:22" x14ac:dyDescent="0.3">
      <c r="A256" s="99"/>
      <c r="B256" s="83"/>
      <c r="C256" s="94"/>
      <c r="D256" s="3" t="s">
        <v>26</v>
      </c>
      <c r="E256" s="48">
        <v>54.4</v>
      </c>
      <c r="F256" s="50">
        <v>5.75</v>
      </c>
      <c r="G256" s="50">
        <v>69</v>
      </c>
      <c r="H256" s="48">
        <v>312.8</v>
      </c>
      <c r="I256" s="48">
        <v>3753.6</v>
      </c>
      <c r="J256" s="50">
        <f t="shared" si="145"/>
        <v>312.8</v>
      </c>
      <c r="K256" s="50">
        <f t="shared" si="139"/>
        <v>3753.6</v>
      </c>
      <c r="L256" s="50">
        <f t="shared" si="140"/>
        <v>0</v>
      </c>
      <c r="M256" s="50">
        <f t="shared" si="141"/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48">
        <v>0</v>
      </c>
      <c r="V256" s="8"/>
    </row>
    <row r="257" spans="1:22" x14ac:dyDescent="0.3">
      <c r="A257" s="99"/>
      <c r="B257" s="83"/>
      <c r="C257" s="94"/>
      <c r="D257" s="3" t="s">
        <v>27</v>
      </c>
      <c r="E257" s="48">
        <v>113.74</v>
      </c>
      <c r="F257" s="50">
        <v>5.75</v>
      </c>
      <c r="G257" s="50">
        <v>69</v>
      </c>
      <c r="H257" s="48">
        <v>654.01</v>
      </c>
      <c r="I257" s="48">
        <v>7848.06</v>
      </c>
      <c r="J257" s="50">
        <f t="shared" si="145"/>
        <v>654.01</v>
      </c>
      <c r="K257" s="50">
        <f t="shared" si="139"/>
        <v>7848.06</v>
      </c>
      <c r="L257" s="50">
        <f t="shared" si="140"/>
        <v>0</v>
      </c>
      <c r="M257" s="50">
        <f t="shared" si="141"/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48">
        <v>0</v>
      </c>
      <c r="V257" s="8"/>
    </row>
    <row r="258" spans="1:22" x14ac:dyDescent="0.3">
      <c r="A258" s="99"/>
      <c r="B258" s="83"/>
      <c r="C258" s="95"/>
      <c r="D258" s="3" t="s">
        <v>28</v>
      </c>
      <c r="E258" s="48">
        <v>32.4</v>
      </c>
      <c r="F258" s="50">
        <v>5.75</v>
      </c>
      <c r="G258" s="50">
        <v>69</v>
      </c>
      <c r="H258" s="48">
        <v>186.3</v>
      </c>
      <c r="I258" s="48">
        <v>2235.6</v>
      </c>
      <c r="J258" s="50">
        <f t="shared" si="145"/>
        <v>186.3</v>
      </c>
      <c r="K258" s="50">
        <f t="shared" si="139"/>
        <v>2235.6</v>
      </c>
      <c r="L258" s="50">
        <f t="shared" si="140"/>
        <v>0</v>
      </c>
      <c r="M258" s="50">
        <f t="shared" si="141"/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8"/>
    </row>
    <row r="259" spans="1:22" s="4" customFormat="1" x14ac:dyDescent="0.3">
      <c r="A259" s="99"/>
      <c r="B259" s="83"/>
      <c r="C259" s="26" t="s">
        <v>174</v>
      </c>
      <c r="D259" s="5" t="s">
        <v>73</v>
      </c>
      <c r="E259" s="71">
        <f>SUM(E246:E258)</f>
        <v>447.35999999999996</v>
      </c>
      <c r="F259" s="51"/>
      <c r="G259" s="51"/>
      <c r="H259" s="51">
        <f>SUM(H246:H258)</f>
        <v>2572.36</v>
      </c>
      <c r="I259" s="51">
        <f t="shared" ref="I259:U259" si="146">SUM(I246:I258)</f>
        <v>31530.319999999996</v>
      </c>
      <c r="J259" s="51">
        <f t="shared" si="146"/>
        <v>2572.34</v>
      </c>
      <c r="K259" s="51">
        <f t="shared" si="146"/>
        <v>31530.319999999996</v>
      </c>
      <c r="L259" s="51">
        <f t="shared" si="146"/>
        <v>-2.0000000000038654E-2</v>
      </c>
      <c r="M259" s="51">
        <f t="shared" si="146"/>
        <v>0</v>
      </c>
      <c r="N259" s="51">
        <f t="shared" si="146"/>
        <v>0</v>
      </c>
      <c r="O259" s="51">
        <f t="shared" si="146"/>
        <v>0</v>
      </c>
      <c r="P259" s="51">
        <f t="shared" si="146"/>
        <v>0</v>
      </c>
      <c r="Q259" s="51">
        <f t="shared" si="146"/>
        <v>0</v>
      </c>
      <c r="R259" s="51">
        <f t="shared" si="146"/>
        <v>0</v>
      </c>
      <c r="S259" s="51">
        <f t="shared" si="146"/>
        <v>0</v>
      </c>
      <c r="T259" s="51">
        <f t="shared" si="146"/>
        <v>0</v>
      </c>
      <c r="U259" s="51">
        <f t="shared" si="146"/>
        <v>0</v>
      </c>
      <c r="V259" s="7"/>
    </row>
    <row r="260" spans="1:22" ht="14.4" customHeight="1" thickBot="1" x14ac:dyDescent="0.35">
      <c r="A260" s="100"/>
      <c r="B260" s="84"/>
      <c r="C260" s="34" t="s">
        <v>175</v>
      </c>
      <c r="D260" s="35" t="s">
        <v>176</v>
      </c>
      <c r="E260" s="72">
        <f>E259+E245</f>
        <v>977.79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36"/>
    </row>
    <row r="261" spans="1:22" s="32" customFormat="1" ht="14.4" customHeight="1" x14ac:dyDescent="0.3">
      <c r="A261" s="98">
        <v>17</v>
      </c>
      <c r="B261" s="101" t="s">
        <v>51</v>
      </c>
      <c r="C261" s="30" t="s">
        <v>175</v>
      </c>
      <c r="D261" s="37" t="s">
        <v>72</v>
      </c>
      <c r="E261" s="57">
        <f>E277+E293+E309+E325+E341+E357</f>
        <v>35019.42</v>
      </c>
      <c r="F261" s="49"/>
      <c r="G261" s="49"/>
      <c r="H261" s="49">
        <v>132060.72</v>
      </c>
      <c r="I261" s="49">
        <v>572502.97</v>
      </c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31"/>
    </row>
    <row r="262" spans="1:22" ht="14.4" customHeight="1" x14ac:dyDescent="0.3">
      <c r="A262" s="99"/>
      <c r="B262" s="83"/>
      <c r="C262" s="87" t="s">
        <v>52</v>
      </c>
      <c r="D262" s="3" t="s">
        <v>18</v>
      </c>
      <c r="E262" s="70">
        <f>E278+E294+E310+E326+E342+E358</f>
        <v>1051.81</v>
      </c>
      <c r="F262" s="50">
        <v>5.92</v>
      </c>
      <c r="G262" s="50">
        <v>47.5</v>
      </c>
      <c r="H262" s="50">
        <v>6226.72</v>
      </c>
      <c r="I262" s="50">
        <v>49960.98</v>
      </c>
      <c r="J262" s="50">
        <f t="shared" ref="J262:Q263" si="147">J278+J294+J310+J326+J342+J358</f>
        <v>6226.71</v>
      </c>
      <c r="K262" s="50">
        <f t="shared" si="147"/>
        <v>49960.99</v>
      </c>
      <c r="L262" s="50">
        <f t="shared" si="147"/>
        <v>0</v>
      </c>
      <c r="M262" s="50">
        <f t="shared" si="147"/>
        <v>0</v>
      </c>
      <c r="N262" s="50">
        <f t="shared" si="147"/>
        <v>0</v>
      </c>
      <c r="O262" s="50">
        <f t="shared" si="147"/>
        <v>0</v>
      </c>
      <c r="P262" s="50">
        <f t="shared" si="147"/>
        <v>0</v>
      </c>
      <c r="Q262" s="50">
        <f t="shared" si="147"/>
        <v>0</v>
      </c>
      <c r="R262" s="50">
        <v>4114.16</v>
      </c>
      <c r="S262" s="50">
        <v>29313.39</v>
      </c>
      <c r="T262" s="50">
        <f>T278+T294+T310+T326+T342+T358</f>
        <v>0</v>
      </c>
      <c r="U262" s="50">
        <f>U278+U294+U310+U326+U342+U358</f>
        <v>0</v>
      </c>
      <c r="V262" s="6" t="s">
        <v>97</v>
      </c>
    </row>
    <row r="263" spans="1:22" x14ac:dyDescent="0.3">
      <c r="A263" s="99"/>
      <c r="B263" s="83"/>
      <c r="C263" s="83"/>
      <c r="D263" s="3" t="s">
        <v>19</v>
      </c>
      <c r="E263" s="70">
        <f>E279+E295+E311+E327+E343+E359</f>
        <v>991.06999999999994</v>
      </c>
      <c r="F263" s="50">
        <v>5.92</v>
      </c>
      <c r="G263" s="50">
        <v>47.5</v>
      </c>
      <c r="H263" s="50">
        <v>5867.13</v>
      </c>
      <c r="I263" s="50">
        <v>47075.83</v>
      </c>
      <c r="J263" s="50">
        <f t="shared" si="147"/>
        <v>5867.14</v>
      </c>
      <c r="K263" s="50">
        <f t="shared" si="147"/>
        <v>47075.840000000004</v>
      </c>
      <c r="L263" s="50">
        <f t="shared" si="147"/>
        <v>0</v>
      </c>
      <c r="M263" s="50">
        <f t="shared" si="147"/>
        <v>0</v>
      </c>
      <c r="N263" s="50">
        <f t="shared" si="147"/>
        <v>0</v>
      </c>
      <c r="O263" s="50">
        <f t="shared" si="147"/>
        <v>0</v>
      </c>
      <c r="P263" s="50">
        <f t="shared" si="147"/>
        <v>0</v>
      </c>
      <c r="Q263" s="50">
        <f t="shared" si="147"/>
        <v>0</v>
      </c>
      <c r="R263" s="50">
        <f>R279+R295+R311+R327+R343+R359</f>
        <v>0</v>
      </c>
      <c r="S263" s="50">
        <f>S279+S295+S311+S327+S343+S359</f>
        <v>0</v>
      </c>
      <c r="T263" s="50">
        <f>T279+T295+T311+T327+T343+T359</f>
        <v>0</v>
      </c>
      <c r="U263" s="50">
        <f>U279+U295+U311+U327+U343+U359</f>
        <v>0</v>
      </c>
      <c r="V263" s="6"/>
    </row>
    <row r="264" spans="1:22" x14ac:dyDescent="0.3">
      <c r="A264" s="99"/>
      <c r="B264" s="83"/>
      <c r="C264" s="83"/>
      <c r="D264" s="3" t="s">
        <v>99</v>
      </c>
      <c r="E264" s="70">
        <v>529.32000000000005</v>
      </c>
      <c r="F264" s="50">
        <v>5.92</v>
      </c>
      <c r="G264" s="50">
        <v>47.5</v>
      </c>
      <c r="H264" s="60">
        <v>5431.81</v>
      </c>
      <c r="I264" s="60">
        <v>0</v>
      </c>
      <c r="J264" s="63">
        <f>J280+J296+J312+J328+J344+J360</f>
        <v>5365.38</v>
      </c>
      <c r="K264" s="61">
        <f t="shared" ref="J264:U265" si="148">K280+K296+K312+K328+K344+K360</f>
        <v>0</v>
      </c>
      <c r="L264" s="50">
        <f t="shared" si="148"/>
        <v>0</v>
      </c>
      <c r="M264" s="50">
        <f t="shared" si="148"/>
        <v>0</v>
      </c>
      <c r="N264" s="50">
        <f t="shared" si="148"/>
        <v>0</v>
      </c>
      <c r="O264" s="50">
        <f t="shared" si="148"/>
        <v>0</v>
      </c>
      <c r="P264" s="50">
        <f t="shared" si="148"/>
        <v>0</v>
      </c>
      <c r="Q264" s="50">
        <f t="shared" si="148"/>
        <v>0</v>
      </c>
      <c r="R264" s="50">
        <f t="shared" si="148"/>
        <v>0</v>
      </c>
      <c r="S264" s="50">
        <f t="shared" si="148"/>
        <v>0</v>
      </c>
      <c r="T264" s="50">
        <f t="shared" si="148"/>
        <v>0</v>
      </c>
      <c r="U264" s="50">
        <f t="shared" si="148"/>
        <v>0</v>
      </c>
      <c r="V264" s="6" t="s">
        <v>78</v>
      </c>
    </row>
    <row r="265" spans="1:22" x14ac:dyDescent="0.3">
      <c r="A265" s="99"/>
      <c r="B265" s="83"/>
      <c r="C265" s="83"/>
      <c r="D265" s="3" t="s">
        <v>98</v>
      </c>
      <c r="E265" s="70">
        <v>388.22</v>
      </c>
      <c r="F265" s="50">
        <v>5.92</v>
      </c>
      <c r="G265" s="50">
        <v>34.5</v>
      </c>
      <c r="H265" s="60">
        <v>0</v>
      </c>
      <c r="I265" s="60">
        <v>43903.13</v>
      </c>
      <c r="J265" s="61">
        <f t="shared" si="148"/>
        <v>0</v>
      </c>
      <c r="K265" s="63">
        <f t="shared" si="148"/>
        <v>49277.46</v>
      </c>
      <c r="L265" s="50">
        <f t="shared" si="148"/>
        <v>0</v>
      </c>
      <c r="M265" s="50">
        <f t="shared" si="148"/>
        <v>0</v>
      </c>
      <c r="N265" s="50">
        <f t="shared" si="148"/>
        <v>0</v>
      </c>
      <c r="O265" s="50">
        <f t="shared" si="148"/>
        <v>0</v>
      </c>
      <c r="P265" s="50">
        <f t="shared" si="148"/>
        <v>0</v>
      </c>
      <c r="Q265" s="50">
        <f t="shared" si="148"/>
        <v>0</v>
      </c>
      <c r="R265" s="50">
        <f t="shared" si="148"/>
        <v>0</v>
      </c>
      <c r="S265" s="50">
        <f t="shared" si="148"/>
        <v>0</v>
      </c>
      <c r="T265" s="50">
        <f t="shared" si="148"/>
        <v>0</v>
      </c>
      <c r="U265" s="50">
        <f t="shared" si="148"/>
        <v>0</v>
      </c>
      <c r="V265" s="6" t="s">
        <v>79</v>
      </c>
    </row>
    <row r="266" spans="1:22" x14ac:dyDescent="0.3">
      <c r="A266" s="99"/>
      <c r="B266" s="83"/>
      <c r="C266" s="83"/>
      <c r="D266" s="3" t="s">
        <v>20</v>
      </c>
      <c r="E266" s="70">
        <f t="shared" ref="E266:E275" si="149">E282+E298+E314+E330+E346+E362</f>
        <v>967.43</v>
      </c>
      <c r="F266" s="50">
        <v>5.92</v>
      </c>
      <c r="G266" s="50">
        <v>34.5</v>
      </c>
      <c r="H266" s="50">
        <v>5727.19</v>
      </c>
      <c r="I266" s="50">
        <v>37305.199999999997</v>
      </c>
      <c r="J266" s="50">
        <f t="shared" ref="J266:U266" si="150">J282+J298+J314+J330+J346+J362</f>
        <v>5727.18</v>
      </c>
      <c r="K266" s="50">
        <f t="shared" si="150"/>
        <v>37305.21</v>
      </c>
      <c r="L266" s="50">
        <f t="shared" si="150"/>
        <v>0</v>
      </c>
      <c r="M266" s="50">
        <f t="shared" si="150"/>
        <v>0</v>
      </c>
      <c r="N266" s="50">
        <f t="shared" si="150"/>
        <v>0</v>
      </c>
      <c r="O266" s="50">
        <f t="shared" si="150"/>
        <v>0</v>
      </c>
      <c r="P266" s="50">
        <f t="shared" si="150"/>
        <v>0</v>
      </c>
      <c r="Q266" s="50">
        <f t="shared" si="150"/>
        <v>66360</v>
      </c>
      <c r="R266" s="50">
        <f t="shared" si="150"/>
        <v>0</v>
      </c>
      <c r="S266" s="50">
        <f t="shared" si="150"/>
        <v>0</v>
      </c>
      <c r="T266" s="50">
        <f t="shared" si="150"/>
        <v>0</v>
      </c>
      <c r="U266" s="50">
        <f t="shared" si="150"/>
        <v>0</v>
      </c>
      <c r="V266" s="6" t="s">
        <v>81</v>
      </c>
    </row>
    <row r="267" spans="1:22" x14ac:dyDescent="0.3">
      <c r="A267" s="99"/>
      <c r="B267" s="83"/>
      <c r="C267" s="83"/>
      <c r="D267" s="3" t="s">
        <v>21</v>
      </c>
      <c r="E267" s="70">
        <f t="shared" si="149"/>
        <v>1070.23</v>
      </c>
      <c r="F267" s="50">
        <v>5.92</v>
      </c>
      <c r="G267" s="50">
        <v>34.5</v>
      </c>
      <c r="H267" s="50">
        <v>6335.76</v>
      </c>
      <c r="I267" s="50">
        <v>40508.18</v>
      </c>
      <c r="J267" s="50">
        <f t="shared" ref="J267:U267" si="151">J283+J299+J315+J331+J347+J363</f>
        <v>6335.76</v>
      </c>
      <c r="K267" s="50">
        <f t="shared" si="151"/>
        <v>40508.19</v>
      </c>
      <c r="L267" s="50">
        <f t="shared" si="151"/>
        <v>0</v>
      </c>
      <c r="M267" s="50">
        <f t="shared" si="151"/>
        <v>0</v>
      </c>
      <c r="N267" s="50">
        <f t="shared" si="151"/>
        <v>0</v>
      </c>
      <c r="O267" s="50">
        <f t="shared" si="151"/>
        <v>0</v>
      </c>
      <c r="P267" s="50">
        <f t="shared" si="151"/>
        <v>0</v>
      </c>
      <c r="Q267" s="50">
        <f t="shared" si="151"/>
        <v>0</v>
      </c>
      <c r="R267" s="50">
        <f t="shared" si="151"/>
        <v>0</v>
      </c>
      <c r="S267" s="50">
        <f t="shared" si="151"/>
        <v>0</v>
      </c>
      <c r="T267" s="50">
        <f t="shared" si="151"/>
        <v>0</v>
      </c>
      <c r="U267" s="50">
        <f t="shared" si="151"/>
        <v>0</v>
      </c>
      <c r="V267" s="6" t="s">
        <v>80</v>
      </c>
    </row>
    <row r="268" spans="1:22" ht="16.5" customHeight="1" x14ac:dyDescent="0.3">
      <c r="A268" s="99"/>
      <c r="B268" s="83"/>
      <c r="C268" s="83"/>
      <c r="D268" s="3" t="s">
        <v>22</v>
      </c>
      <c r="E268" s="102">
        <f t="shared" si="149"/>
        <v>1139.44</v>
      </c>
      <c r="F268" s="50">
        <v>5.92</v>
      </c>
      <c r="G268" s="50">
        <v>34.5</v>
      </c>
      <c r="H268" s="60">
        <v>6757.32</v>
      </c>
      <c r="I268" s="60">
        <v>43848.13</v>
      </c>
      <c r="J268" s="60">
        <f t="shared" ref="J268:U268" si="152">J284+J300+J316+J332+J348+J364</f>
        <v>6745.48</v>
      </c>
      <c r="K268" s="60">
        <f t="shared" si="152"/>
        <v>43779.13</v>
      </c>
      <c r="L268" s="50">
        <f t="shared" si="152"/>
        <v>0</v>
      </c>
      <c r="M268" s="50">
        <f t="shared" si="152"/>
        <v>0</v>
      </c>
      <c r="N268" s="50">
        <f t="shared" si="152"/>
        <v>0</v>
      </c>
      <c r="O268" s="50">
        <f t="shared" si="152"/>
        <v>0</v>
      </c>
      <c r="P268" s="50">
        <f t="shared" si="152"/>
        <v>0</v>
      </c>
      <c r="Q268" s="50">
        <f t="shared" si="152"/>
        <v>0</v>
      </c>
      <c r="R268" s="50">
        <f t="shared" si="152"/>
        <v>0</v>
      </c>
      <c r="S268" s="50">
        <f t="shared" si="152"/>
        <v>0</v>
      </c>
      <c r="T268" s="50">
        <f t="shared" si="152"/>
        <v>0</v>
      </c>
      <c r="U268" s="50">
        <f t="shared" si="152"/>
        <v>0</v>
      </c>
      <c r="V268" s="6" t="s">
        <v>88</v>
      </c>
    </row>
    <row r="269" spans="1:22" x14ac:dyDescent="0.3">
      <c r="A269" s="99"/>
      <c r="B269" s="83"/>
      <c r="C269" s="83"/>
      <c r="D269" s="3" t="s">
        <v>23</v>
      </c>
      <c r="E269" s="70">
        <f t="shared" si="149"/>
        <v>1316.6900000000003</v>
      </c>
      <c r="F269" s="50">
        <v>5.92</v>
      </c>
      <c r="G269" s="50">
        <v>34.5</v>
      </c>
      <c r="H269" s="50">
        <f t="shared" ref="H269:U269" si="153">H285+H301+H317+H333+H349+H365</f>
        <v>7794.8</v>
      </c>
      <c r="I269" s="50">
        <f t="shared" si="153"/>
        <v>46465.64</v>
      </c>
      <c r="J269" s="50">
        <f t="shared" si="153"/>
        <v>7794.8</v>
      </c>
      <c r="K269" s="50">
        <f t="shared" si="153"/>
        <v>46465.64</v>
      </c>
      <c r="L269" s="50">
        <f t="shared" si="153"/>
        <v>0</v>
      </c>
      <c r="M269" s="50">
        <f t="shared" si="153"/>
        <v>0</v>
      </c>
      <c r="N269" s="50">
        <f t="shared" si="153"/>
        <v>0</v>
      </c>
      <c r="O269" s="50">
        <f t="shared" si="153"/>
        <v>0</v>
      </c>
      <c r="P269" s="50">
        <f t="shared" si="153"/>
        <v>0</v>
      </c>
      <c r="Q269" s="50">
        <f t="shared" si="153"/>
        <v>0</v>
      </c>
      <c r="R269" s="50">
        <f t="shared" si="153"/>
        <v>0</v>
      </c>
      <c r="S269" s="50">
        <f t="shared" si="153"/>
        <v>0</v>
      </c>
      <c r="T269" s="50">
        <f t="shared" si="153"/>
        <v>0</v>
      </c>
      <c r="U269" s="50">
        <f t="shared" si="153"/>
        <v>0</v>
      </c>
      <c r="V269" s="6" t="s">
        <v>87</v>
      </c>
    </row>
    <row r="270" spans="1:22" x14ac:dyDescent="0.3">
      <c r="A270" s="99"/>
      <c r="B270" s="83"/>
      <c r="C270" s="83"/>
      <c r="D270" s="3" t="s">
        <v>24</v>
      </c>
      <c r="E270" s="70">
        <f t="shared" si="149"/>
        <v>1261.3200000000002</v>
      </c>
      <c r="F270" s="50">
        <v>5.92</v>
      </c>
      <c r="G270" s="50">
        <v>34.5</v>
      </c>
      <c r="H270" s="50">
        <f t="shared" ref="H270:U270" si="154">H286+H302+H318+H334+H350+H366</f>
        <v>7467.02</v>
      </c>
      <c r="I270" s="50">
        <f t="shared" si="154"/>
        <v>44206.249999999993</v>
      </c>
      <c r="J270" s="50">
        <f t="shared" si="154"/>
        <v>7467.02</v>
      </c>
      <c r="K270" s="50">
        <f t="shared" si="154"/>
        <v>44206.249999999993</v>
      </c>
      <c r="L270" s="50">
        <f t="shared" si="154"/>
        <v>0</v>
      </c>
      <c r="M270" s="50">
        <f t="shared" si="154"/>
        <v>0</v>
      </c>
      <c r="N270" s="50">
        <f t="shared" si="154"/>
        <v>0</v>
      </c>
      <c r="O270" s="50">
        <f t="shared" si="154"/>
        <v>0</v>
      </c>
      <c r="P270" s="50">
        <f t="shared" si="154"/>
        <v>0</v>
      </c>
      <c r="Q270" s="50">
        <f t="shared" si="154"/>
        <v>0</v>
      </c>
      <c r="R270" s="50">
        <f t="shared" si="154"/>
        <v>0</v>
      </c>
      <c r="S270" s="50">
        <f t="shared" si="154"/>
        <v>0</v>
      </c>
      <c r="T270" s="50">
        <f t="shared" si="154"/>
        <v>0</v>
      </c>
      <c r="U270" s="50">
        <f t="shared" si="154"/>
        <v>0</v>
      </c>
      <c r="V270" s="6" t="s">
        <v>101</v>
      </c>
    </row>
    <row r="271" spans="1:22" x14ac:dyDescent="0.3">
      <c r="A271" s="99"/>
      <c r="B271" s="83"/>
      <c r="C271" s="83"/>
      <c r="D271" s="3" t="s">
        <v>25</v>
      </c>
      <c r="E271" s="70">
        <f t="shared" si="149"/>
        <v>1015.7200000000001</v>
      </c>
      <c r="F271" s="50">
        <v>5.92</v>
      </c>
      <c r="G271" s="50">
        <v>34.5</v>
      </c>
      <c r="H271" s="50">
        <f t="shared" ref="H271:U271" si="155">H287+H303+H319+H335+H351+H367</f>
        <v>6013.0599999999995</v>
      </c>
      <c r="I271" s="50">
        <f t="shared" si="155"/>
        <v>36071.83</v>
      </c>
      <c r="J271" s="50">
        <f t="shared" si="155"/>
        <v>6013.0599999999995</v>
      </c>
      <c r="K271" s="50">
        <f t="shared" si="155"/>
        <v>36071.83</v>
      </c>
      <c r="L271" s="50">
        <f t="shared" si="155"/>
        <v>0</v>
      </c>
      <c r="M271" s="50">
        <f t="shared" si="155"/>
        <v>0</v>
      </c>
      <c r="N271" s="50">
        <f t="shared" si="155"/>
        <v>0</v>
      </c>
      <c r="O271" s="50">
        <f t="shared" si="155"/>
        <v>0</v>
      </c>
      <c r="P271" s="50">
        <f t="shared" si="155"/>
        <v>0</v>
      </c>
      <c r="Q271" s="50">
        <f t="shared" si="155"/>
        <v>27984</v>
      </c>
      <c r="R271" s="50">
        <f t="shared" si="155"/>
        <v>0</v>
      </c>
      <c r="S271" s="50">
        <f t="shared" si="155"/>
        <v>0</v>
      </c>
      <c r="T271" s="50">
        <f t="shared" si="155"/>
        <v>0</v>
      </c>
      <c r="U271" s="50">
        <f t="shared" si="155"/>
        <v>0</v>
      </c>
      <c r="V271" s="6" t="s">
        <v>102</v>
      </c>
    </row>
    <row r="272" spans="1:22" x14ac:dyDescent="0.3">
      <c r="A272" s="99"/>
      <c r="B272" s="83"/>
      <c r="C272" s="83"/>
      <c r="D272" s="3" t="s">
        <v>26</v>
      </c>
      <c r="E272" s="70">
        <f t="shared" si="149"/>
        <v>1376.36</v>
      </c>
      <c r="F272" s="50">
        <v>5.92</v>
      </c>
      <c r="G272" s="50">
        <v>34.5</v>
      </c>
      <c r="H272" s="50">
        <f t="shared" ref="H272:U272" si="156">H288+H304+H320+H336+H352+H368</f>
        <v>8148.04</v>
      </c>
      <c r="I272" s="50">
        <f t="shared" si="156"/>
        <v>48923.090000000004</v>
      </c>
      <c r="J272" s="50">
        <f t="shared" si="156"/>
        <v>8148.04</v>
      </c>
      <c r="K272" s="50">
        <f t="shared" si="156"/>
        <v>48923.090000000004</v>
      </c>
      <c r="L272" s="50">
        <f t="shared" si="156"/>
        <v>0</v>
      </c>
      <c r="M272" s="50">
        <f t="shared" si="156"/>
        <v>0</v>
      </c>
      <c r="N272" s="50">
        <f t="shared" si="156"/>
        <v>0</v>
      </c>
      <c r="O272" s="50">
        <f t="shared" si="156"/>
        <v>0</v>
      </c>
      <c r="P272" s="50">
        <f t="shared" si="156"/>
        <v>0</v>
      </c>
      <c r="Q272" s="50">
        <f t="shared" si="156"/>
        <v>0</v>
      </c>
      <c r="R272" s="50">
        <f t="shared" si="156"/>
        <v>0</v>
      </c>
      <c r="S272" s="50">
        <f t="shared" si="156"/>
        <v>0</v>
      </c>
      <c r="T272" s="50">
        <f t="shared" si="156"/>
        <v>0</v>
      </c>
      <c r="U272" s="50">
        <f t="shared" si="156"/>
        <v>0</v>
      </c>
      <c r="V272" s="6" t="s">
        <v>100</v>
      </c>
    </row>
    <row r="273" spans="1:22" x14ac:dyDescent="0.3">
      <c r="A273" s="99"/>
      <c r="B273" s="83"/>
      <c r="C273" s="83"/>
      <c r="D273" s="3" t="s">
        <v>27</v>
      </c>
      <c r="E273" s="70">
        <f t="shared" si="149"/>
        <v>1317.5</v>
      </c>
      <c r="F273" s="50">
        <v>5.92</v>
      </c>
      <c r="G273" s="50">
        <v>34.5</v>
      </c>
      <c r="H273" s="50">
        <f t="shared" ref="H273:U273" si="157">H289+H305+H321+H337+H353+H369</f>
        <v>7799.6100000000006</v>
      </c>
      <c r="I273" s="50">
        <f t="shared" si="157"/>
        <v>47038.01</v>
      </c>
      <c r="J273" s="50">
        <f t="shared" si="157"/>
        <v>7799.6100000000006</v>
      </c>
      <c r="K273" s="50">
        <f t="shared" si="157"/>
        <v>47038.01</v>
      </c>
      <c r="L273" s="50">
        <f t="shared" si="157"/>
        <v>0</v>
      </c>
      <c r="M273" s="50">
        <f t="shared" si="157"/>
        <v>0</v>
      </c>
      <c r="N273" s="50">
        <f t="shared" si="157"/>
        <v>0</v>
      </c>
      <c r="O273" s="50">
        <f t="shared" si="157"/>
        <v>0</v>
      </c>
      <c r="P273" s="50">
        <f t="shared" si="157"/>
        <v>0</v>
      </c>
      <c r="Q273" s="50">
        <f t="shared" si="157"/>
        <v>0</v>
      </c>
      <c r="R273" s="50">
        <f t="shared" si="157"/>
        <v>0</v>
      </c>
      <c r="S273" s="50">
        <f t="shared" si="157"/>
        <v>0</v>
      </c>
      <c r="T273" s="50">
        <f t="shared" si="157"/>
        <v>0</v>
      </c>
      <c r="U273" s="50">
        <f t="shared" si="157"/>
        <v>0</v>
      </c>
      <c r="V273" s="6"/>
    </row>
    <row r="274" spans="1:22" x14ac:dyDescent="0.3">
      <c r="A274" s="99"/>
      <c r="B274" s="83"/>
      <c r="C274" s="88"/>
      <c r="D274" s="3" t="s">
        <v>28</v>
      </c>
      <c r="E274" s="70">
        <f t="shared" si="149"/>
        <v>990.46</v>
      </c>
      <c r="F274" s="50">
        <v>5.92</v>
      </c>
      <c r="G274" s="50">
        <v>34.5</v>
      </c>
      <c r="H274" s="50">
        <v>5863.52</v>
      </c>
      <c r="I274" s="50">
        <v>36242.25</v>
      </c>
      <c r="J274" s="50">
        <f t="shared" ref="J274:U274" si="158">J290+J306+J322+J338+J354+J370</f>
        <v>5863.53</v>
      </c>
      <c r="K274" s="50">
        <f t="shared" si="158"/>
        <v>36242.26</v>
      </c>
      <c r="L274" s="50">
        <f t="shared" si="158"/>
        <v>0</v>
      </c>
      <c r="M274" s="50">
        <f t="shared" si="158"/>
        <v>0</v>
      </c>
      <c r="N274" s="50">
        <f t="shared" si="158"/>
        <v>0</v>
      </c>
      <c r="O274" s="50">
        <f t="shared" si="158"/>
        <v>0</v>
      </c>
      <c r="P274" s="50">
        <f t="shared" si="158"/>
        <v>0</v>
      </c>
      <c r="Q274" s="50">
        <f t="shared" si="158"/>
        <v>0</v>
      </c>
      <c r="R274" s="50">
        <f t="shared" si="158"/>
        <v>0</v>
      </c>
      <c r="S274" s="50">
        <f t="shared" si="158"/>
        <v>0</v>
      </c>
      <c r="T274" s="50">
        <f t="shared" si="158"/>
        <v>0</v>
      </c>
      <c r="U274" s="50">
        <f t="shared" si="158"/>
        <v>0</v>
      </c>
      <c r="V274" s="6" t="s">
        <v>118</v>
      </c>
    </row>
    <row r="275" spans="1:22" s="4" customFormat="1" x14ac:dyDescent="0.3">
      <c r="A275" s="99"/>
      <c r="B275" s="83"/>
      <c r="C275" s="26" t="s">
        <v>174</v>
      </c>
      <c r="D275" s="5" t="s">
        <v>73</v>
      </c>
      <c r="E275" s="71">
        <f t="shared" si="149"/>
        <v>13414.85</v>
      </c>
      <c r="F275" s="51"/>
      <c r="G275" s="51"/>
      <c r="H275" s="51">
        <f>SUM(H262:H274)</f>
        <v>79431.98</v>
      </c>
      <c r="I275" s="51">
        <f t="shared" ref="I275:M275" si="159">SUM(I262:I274)</f>
        <v>521548.52000000008</v>
      </c>
      <c r="J275" s="51">
        <f t="shared" si="159"/>
        <v>79353.709999999992</v>
      </c>
      <c r="K275" s="51">
        <f t="shared" si="159"/>
        <v>526853.9</v>
      </c>
      <c r="L275" s="51">
        <f t="shared" si="159"/>
        <v>0</v>
      </c>
      <c r="M275" s="51">
        <f t="shared" si="159"/>
        <v>0</v>
      </c>
      <c r="N275" s="51">
        <f>SUM(N262:N274)</f>
        <v>0</v>
      </c>
      <c r="O275" s="51">
        <f t="shared" ref="O275:U275" si="160">SUM(O262:O274)</f>
        <v>0</v>
      </c>
      <c r="P275" s="51">
        <f t="shared" si="160"/>
        <v>0</v>
      </c>
      <c r="Q275" s="51">
        <f t="shared" si="160"/>
        <v>94344</v>
      </c>
      <c r="R275" s="51">
        <f t="shared" si="160"/>
        <v>4114.16</v>
      </c>
      <c r="S275" s="51">
        <f t="shared" si="160"/>
        <v>29313.39</v>
      </c>
      <c r="T275" s="51">
        <f t="shared" si="160"/>
        <v>0</v>
      </c>
      <c r="U275" s="51">
        <f t="shared" si="160"/>
        <v>0</v>
      </c>
      <c r="V275" s="7"/>
    </row>
    <row r="276" spans="1:22" ht="14.4" customHeight="1" thickBot="1" x14ac:dyDescent="0.35">
      <c r="A276" s="100"/>
      <c r="B276" s="84"/>
      <c r="C276" s="34" t="s">
        <v>175</v>
      </c>
      <c r="D276" s="35" t="s">
        <v>176</v>
      </c>
      <c r="E276" s="72">
        <f>E261+E275</f>
        <v>48434.27</v>
      </c>
      <c r="F276" s="52"/>
      <c r="G276" s="52"/>
      <c r="H276" s="53">
        <f>H261+H275-P275+R275</f>
        <v>215606.86000000002</v>
      </c>
      <c r="I276" s="53">
        <f>I261+I275-Q275+S275</f>
        <v>1029020.88</v>
      </c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36"/>
    </row>
    <row r="277" spans="1:22" ht="14.4" customHeight="1" x14ac:dyDescent="0.3">
      <c r="A277" s="98">
        <v>18</v>
      </c>
      <c r="B277" s="82" t="s">
        <v>53</v>
      </c>
      <c r="C277" s="30" t="s">
        <v>175</v>
      </c>
      <c r="D277" s="37" t="s">
        <v>72</v>
      </c>
      <c r="E277" s="75">
        <v>3929.13</v>
      </c>
      <c r="F277" s="55"/>
      <c r="G277" s="55"/>
      <c r="H277" s="58">
        <v>15282.880000000001</v>
      </c>
      <c r="I277" s="58">
        <v>53158.179999999993</v>
      </c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38"/>
    </row>
    <row r="278" spans="1:22" ht="14.4" customHeight="1" x14ac:dyDescent="0.3">
      <c r="A278" s="99"/>
      <c r="B278" s="83"/>
      <c r="C278" s="93" t="s">
        <v>54</v>
      </c>
      <c r="D278" s="3" t="s">
        <v>18</v>
      </c>
      <c r="E278" s="48">
        <v>81.99</v>
      </c>
      <c r="F278" s="50">
        <v>5.92</v>
      </c>
      <c r="G278" s="50">
        <v>47.5</v>
      </c>
      <c r="H278" s="48">
        <v>485.38</v>
      </c>
      <c r="I278" s="48">
        <v>3894.53</v>
      </c>
      <c r="J278" s="50">
        <f>ROUND((E278*F278),2)</f>
        <v>485.38</v>
      </c>
      <c r="K278" s="50">
        <f>ROUND((E278*G278),2)</f>
        <v>3894.53</v>
      </c>
      <c r="L278" s="50">
        <f>J278-H278</f>
        <v>0</v>
      </c>
      <c r="M278" s="50">
        <f>K278-I278</f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48">
        <v>0</v>
      </c>
      <c r="V278" s="8"/>
    </row>
    <row r="279" spans="1:22" x14ac:dyDescent="0.3">
      <c r="A279" s="99"/>
      <c r="B279" s="83"/>
      <c r="C279" s="94"/>
      <c r="D279" s="3" t="s">
        <v>19</v>
      </c>
      <c r="E279" s="48">
        <v>67.27</v>
      </c>
      <c r="F279" s="50">
        <v>5.92</v>
      </c>
      <c r="G279" s="50">
        <v>47.5</v>
      </c>
      <c r="H279" s="48">
        <v>398.24</v>
      </c>
      <c r="I279" s="48">
        <v>3195.33</v>
      </c>
      <c r="J279" s="50">
        <f t="shared" ref="J279:J290" si="161">ROUND((E279*F279),2)</f>
        <v>398.24</v>
      </c>
      <c r="K279" s="50">
        <f t="shared" ref="K279:K290" si="162">ROUND((E279*G279),2)</f>
        <v>3195.33</v>
      </c>
      <c r="L279" s="50">
        <f t="shared" ref="L279:L289" si="163">J279-H279</f>
        <v>0</v>
      </c>
      <c r="M279" s="50">
        <f t="shared" ref="M279:M289" si="164">K279-I279</f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0</v>
      </c>
      <c r="V279" s="8"/>
    </row>
    <row r="280" spans="1:22" x14ac:dyDescent="0.3">
      <c r="A280" s="99"/>
      <c r="B280" s="83"/>
      <c r="C280" s="94"/>
      <c r="D280" s="3" t="s">
        <v>99</v>
      </c>
      <c r="E280" s="48">
        <v>0</v>
      </c>
      <c r="F280" s="50">
        <v>5.92</v>
      </c>
      <c r="G280" s="50">
        <v>47.5</v>
      </c>
      <c r="H280" s="48">
        <v>402.9</v>
      </c>
      <c r="I280" s="48">
        <v>0</v>
      </c>
      <c r="J280" s="50">
        <v>402.9</v>
      </c>
      <c r="K280" s="50">
        <v>0</v>
      </c>
      <c r="L280" s="50">
        <f t="shared" si="163"/>
        <v>0</v>
      </c>
      <c r="M280" s="50">
        <f t="shared" si="164"/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48">
        <v>0</v>
      </c>
      <c r="V280" s="8"/>
    </row>
    <row r="281" spans="1:22" x14ac:dyDescent="0.3">
      <c r="A281" s="99"/>
      <c r="B281" s="83"/>
      <c r="C281" s="94"/>
      <c r="D281" s="3" t="s">
        <v>98</v>
      </c>
      <c r="E281" s="48">
        <v>67.92</v>
      </c>
      <c r="F281" s="50">
        <v>5.92</v>
      </c>
      <c r="G281" s="50">
        <v>34.5</v>
      </c>
      <c r="H281" s="48">
        <v>0</v>
      </c>
      <c r="I281" s="48">
        <v>3226.2</v>
      </c>
      <c r="J281" s="50">
        <v>0</v>
      </c>
      <c r="K281" s="50">
        <v>3226.2</v>
      </c>
      <c r="L281" s="50">
        <f t="shared" ref="L281" si="165">J281-H281</f>
        <v>0</v>
      </c>
      <c r="M281" s="50">
        <f t="shared" ref="M281" si="166">K281-I281</f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48">
        <v>0</v>
      </c>
      <c r="V281" s="8"/>
    </row>
    <row r="282" spans="1:22" x14ac:dyDescent="0.3">
      <c r="A282" s="99"/>
      <c r="B282" s="83"/>
      <c r="C282" s="94"/>
      <c r="D282" s="3" t="s">
        <v>20</v>
      </c>
      <c r="E282" s="48">
        <v>114.63</v>
      </c>
      <c r="F282" s="50">
        <v>5.92</v>
      </c>
      <c r="G282" s="50">
        <v>34.5</v>
      </c>
      <c r="H282" s="48">
        <v>678.61</v>
      </c>
      <c r="I282" s="48">
        <v>3954.74</v>
      </c>
      <c r="J282" s="50">
        <f t="shared" si="161"/>
        <v>678.61</v>
      </c>
      <c r="K282" s="50">
        <f t="shared" si="162"/>
        <v>3954.74</v>
      </c>
      <c r="L282" s="50">
        <f t="shared" si="163"/>
        <v>0</v>
      </c>
      <c r="M282" s="50">
        <f t="shared" si="164"/>
        <v>0</v>
      </c>
      <c r="N282" s="48">
        <v>0</v>
      </c>
      <c r="O282" s="48">
        <v>0</v>
      </c>
      <c r="P282" s="48">
        <v>0</v>
      </c>
      <c r="Q282" s="48">
        <v>66360</v>
      </c>
      <c r="R282" s="48">
        <v>0</v>
      </c>
      <c r="S282" s="48">
        <v>0</v>
      </c>
      <c r="T282" s="48">
        <v>0</v>
      </c>
      <c r="U282" s="48">
        <v>0</v>
      </c>
      <c r="V282" s="8" t="s">
        <v>104</v>
      </c>
    </row>
    <row r="283" spans="1:22" x14ac:dyDescent="0.3">
      <c r="A283" s="99"/>
      <c r="B283" s="83"/>
      <c r="C283" s="94"/>
      <c r="D283" s="3" t="s">
        <v>21</v>
      </c>
      <c r="E283" s="48">
        <v>101.23</v>
      </c>
      <c r="F283" s="50">
        <v>5.92</v>
      </c>
      <c r="G283" s="50">
        <v>34.5</v>
      </c>
      <c r="H283" s="48">
        <v>599.28</v>
      </c>
      <c r="I283" s="48">
        <v>3492.44</v>
      </c>
      <c r="J283" s="50">
        <f t="shared" si="161"/>
        <v>599.28</v>
      </c>
      <c r="K283" s="50">
        <f t="shared" si="162"/>
        <v>3492.44</v>
      </c>
      <c r="L283" s="50">
        <f t="shared" si="163"/>
        <v>0</v>
      </c>
      <c r="M283" s="50">
        <f t="shared" si="164"/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0</v>
      </c>
      <c r="U283" s="48">
        <v>0</v>
      </c>
      <c r="V283" s="8"/>
    </row>
    <row r="284" spans="1:22" x14ac:dyDescent="0.3">
      <c r="A284" s="99"/>
      <c r="B284" s="83"/>
      <c r="C284" s="94"/>
      <c r="D284" s="3" t="s">
        <v>22</v>
      </c>
      <c r="E284" s="48">
        <v>97.76</v>
      </c>
      <c r="F284" s="50">
        <v>5.92</v>
      </c>
      <c r="G284" s="50">
        <v>34.5</v>
      </c>
      <c r="H284" s="48">
        <v>578.74</v>
      </c>
      <c r="I284" s="48">
        <v>3372.72</v>
      </c>
      <c r="J284" s="50">
        <f t="shared" si="161"/>
        <v>578.74</v>
      </c>
      <c r="K284" s="50">
        <f t="shared" si="162"/>
        <v>3372.72</v>
      </c>
      <c r="L284" s="50">
        <f t="shared" si="163"/>
        <v>0</v>
      </c>
      <c r="M284" s="50">
        <f t="shared" si="164"/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0</v>
      </c>
      <c r="U284" s="48">
        <v>0</v>
      </c>
      <c r="V284" s="8"/>
    </row>
    <row r="285" spans="1:22" x14ac:dyDescent="0.3">
      <c r="A285" s="99"/>
      <c r="B285" s="83"/>
      <c r="C285" s="94"/>
      <c r="D285" s="3" t="s">
        <v>23</v>
      </c>
      <c r="E285" s="48">
        <v>130.13999999999999</v>
      </c>
      <c r="F285" s="50">
        <v>5.92</v>
      </c>
      <c r="G285" s="50">
        <v>34.5</v>
      </c>
      <c r="H285" s="48">
        <v>770.43</v>
      </c>
      <c r="I285" s="48">
        <v>4489.83</v>
      </c>
      <c r="J285" s="50">
        <f t="shared" si="161"/>
        <v>770.43</v>
      </c>
      <c r="K285" s="50">
        <f t="shared" si="162"/>
        <v>4489.83</v>
      </c>
      <c r="L285" s="50">
        <f t="shared" si="163"/>
        <v>0</v>
      </c>
      <c r="M285" s="50">
        <f t="shared" si="164"/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48">
        <v>0</v>
      </c>
      <c r="V285" s="8"/>
    </row>
    <row r="286" spans="1:22" x14ac:dyDescent="0.3">
      <c r="A286" s="99"/>
      <c r="B286" s="83"/>
      <c r="C286" s="94"/>
      <c r="D286" s="3" t="s">
        <v>24</v>
      </c>
      <c r="E286" s="48">
        <v>129.43</v>
      </c>
      <c r="F286" s="50">
        <v>5.92</v>
      </c>
      <c r="G286" s="50">
        <v>34.5</v>
      </c>
      <c r="H286" s="48">
        <v>766.23</v>
      </c>
      <c r="I286" s="48">
        <v>4465.34</v>
      </c>
      <c r="J286" s="50">
        <f t="shared" si="161"/>
        <v>766.23</v>
      </c>
      <c r="K286" s="50">
        <f t="shared" si="162"/>
        <v>4465.34</v>
      </c>
      <c r="L286" s="50">
        <f t="shared" si="163"/>
        <v>0</v>
      </c>
      <c r="M286" s="50">
        <f t="shared" si="164"/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48">
        <v>0</v>
      </c>
      <c r="V286" s="8"/>
    </row>
    <row r="287" spans="1:22" x14ac:dyDescent="0.3">
      <c r="A287" s="99"/>
      <c r="B287" s="83"/>
      <c r="C287" s="94"/>
      <c r="D287" s="3" t="s">
        <v>25</v>
      </c>
      <c r="E287" s="48">
        <v>97.89</v>
      </c>
      <c r="F287" s="50">
        <v>5.92</v>
      </c>
      <c r="G287" s="50">
        <v>34.5</v>
      </c>
      <c r="H287" s="48">
        <v>579.51</v>
      </c>
      <c r="I287" s="48">
        <v>3377.21</v>
      </c>
      <c r="J287" s="50">
        <f t="shared" si="161"/>
        <v>579.51</v>
      </c>
      <c r="K287" s="50">
        <f t="shared" si="162"/>
        <v>3377.21</v>
      </c>
      <c r="L287" s="50">
        <f t="shared" si="163"/>
        <v>0</v>
      </c>
      <c r="M287" s="50">
        <f t="shared" si="164"/>
        <v>0</v>
      </c>
      <c r="N287" s="48">
        <v>0</v>
      </c>
      <c r="O287" s="48">
        <v>0</v>
      </c>
      <c r="P287" s="48">
        <v>0</v>
      </c>
      <c r="Q287" s="48">
        <v>27984</v>
      </c>
      <c r="R287" s="48">
        <v>0</v>
      </c>
      <c r="S287" s="48">
        <v>0</v>
      </c>
      <c r="T287" s="48">
        <v>0</v>
      </c>
      <c r="U287" s="48">
        <v>0</v>
      </c>
      <c r="V287" s="8" t="s">
        <v>103</v>
      </c>
    </row>
    <row r="288" spans="1:22" x14ac:dyDescent="0.3">
      <c r="A288" s="99"/>
      <c r="B288" s="83"/>
      <c r="C288" s="94"/>
      <c r="D288" s="3" t="s">
        <v>26</v>
      </c>
      <c r="E288" s="48">
        <v>129.86000000000001</v>
      </c>
      <c r="F288" s="50">
        <v>5.92</v>
      </c>
      <c r="G288" s="50">
        <v>34.5</v>
      </c>
      <c r="H288" s="48">
        <v>768.77</v>
      </c>
      <c r="I288" s="48">
        <v>4480.17</v>
      </c>
      <c r="J288" s="50">
        <f t="shared" si="161"/>
        <v>768.77</v>
      </c>
      <c r="K288" s="50">
        <f t="shared" si="162"/>
        <v>4480.17</v>
      </c>
      <c r="L288" s="50">
        <f t="shared" si="163"/>
        <v>0</v>
      </c>
      <c r="M288" s="50">
        <f t="shared" si="164"/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0</v>
      </c>
      <c r="U288" s="48">
        <v>0</v>
      </c>
      <c r="V288" s="8"/>
    </row>
    <row r="289" spans="1:22" x14ac:dyDescent="0.3">
      <c r="A289" s="99"/>
      <c r="B289" s="83"/>
      <c r="C289" s="94"/>
      <c r="D289" s="3" t="s">
        <v>27</v>
      </c>
      <c r="E289" s="48">
        <v>112.25</v>
      </c>
      <c r="F289" s="50">
        <v>5.92</v>
      </c>
      <c r="G289" s="50">
        <v>34.5</v>
      </c>
      <c r="H289" s="48">
        <v>664.52</v>
      </c>
      <c r="I289" s="48">
        <v>3872.63</v>
      </c>
      <c r="J289" s="50">
        <f t="shared" si="161"/>
        <v>664.52</v>
      </c>
      <c r="K289" s="50">
        <f t="shared" si="162"/>
        <v>3872.63</v>
      </c>
      <c r="L289" s="50">
        <f t="shared" si="163"/>
        <v>0</v>
      </c>
      <c r="M289" s="50">
        <f t="shared" si="164"/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0</v>
      </c>
      <c r="U289" s="48">
        <v>0</v>
      </c>
      <c r="V289" s="8"/>
    </row>
    <row r="290" spans="1:22" x14ac:dyDescent="0.3">
      <c r="A290" s="99"/>
      <c r="B290" s="83"/>
      <c r="C290" s="95"/>
      <c r="D290" s="3" t="s">
        <v>28</v>
      </c>
      <c r="E290" s="48">
        <v>72.95</v>
      </c>
      <c r="F290" s="50">
        <v>5.92</v>
      </c>
      <c r="G290" s="50">
        <v>34.5</v>
      </c>
      <c r="H290" s="48">
        <v>431.86</v>
      </c>
      <c r="I290" s="48">
        <v>2516.7800000000002</v>
      </c>
      <c r="J290" s="50">
        <f t="shared" si="161"/>
        <v>431.86</v>
      </c>
      <c r="K290" s="50">
        <f t="shared" si="162"/>
        <v>2516.7800000000002</v>
      </c>
      <c r="L290" s="50">
        <v>0</v>
      </c>
      <c r="M290" s="50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0</v>
      </c>
      <c r="U290" s="48">
        <v>0</v>
      </c>
      <c r="V290" s="8" t="s">
        <v>118</v>
      </c>
    </row>
    <row r="291" spans="1:22" s="4" customFormat="1" x14ac:dyDescent="0.3">
      <c r="A291" s="99"/>
      <c r="B291" s="83"/>
      <c r="C291" s="26" t="s">
        <v>174</v>
      </c>
      <c r="D291" s="5" t="s">
        <v>73</v>
      </c>
      <c r="E291" s="71">
        <f>SUM(E278:E290)</f>
        <v>1203.3200000000002</v>
      </c>
      <c r="F291" s="51"/>
      <c r="G291" s="51"/>
      <c r="H291" s="51">
        <f>SUM(H278:H290)</f>
        <v>7124.47</v>
      </c>
      <c r="I291" s="51">
        <f>SUM(I278:I290)</f>
        <v>44337.919999999998</v>
      </c>
      <c r="J291" s="51">
        <f>SUM(J278:J290)</f>
        <v>7124.47</v>
      </c>
      <c r="K291" s="51">
        <f t="shared" ref="K291:U291" si="167">SUM(K278:K290)</f>
        <v>44337.919999999998</v>
      </c>
      <c r="L291" s="51">
        <f t="shared" si="167"/>
        <v>0</v>
      </c>
      <c r="M291" s="51">
        <f t="shared" si="167"/>
        <v>0</v>
      </c>
      <c r="N291" s="51">
        <f t="shared" si="167"/>
        <v>0</v>
      </c>
      <c r="O291" s="51">
        <f t="shared" si="167"/>
        <v>0</v>
      </c>
      <c r="P291" s="51">
        <f t="shared" si="167"/>
        <v>0</v>
      </c>
      <c r="Q291" s="51">
        <f t="shared" si="167"/>
        <v>94344</v>
      </c>
      <c r="R291" s="51">
        <f t="shared" si="167"/>
        <v>0</v>
      </c>
      <c r="S291" s="51">
        <f t="shared" si="167"/>
        <v>0</v>
      </c>
      <c r="T291" s="51">
        <f t="shared" si="167"/>
        <v>0</v>
      </c>
      <c r="U291" s="51">
        <f t="shared" si="167"/>
        <v>0</v>
      </c>
      <c r="V291" s="7"/>
    </row>
    <row r="292" spans="1:22" ht="14.4" customHeight="1" thickBot="1" x14ac:dyDescent="0.35">
      <c r="A292" s="100"/>
      <c r="B292" s="84"/>
      <c r="C292" s="34" t="s">
        <v>175</v>
      </c>
      <c r="D292" s="35" t="s">
        <v>176</v>
      </c>
      <c r="E292" s="72">
        <f>E277+E291</f>
        <v>5132.4500000000007</v>
      </c>
      <c r="F292" s="53"/>
      <c r="G292" s="53"/>
      <c r="H292" s="53">
        <f>H277+H291-P291+R291</f>
        <v>22407.350000000002</v>
      </c>
      <c r="I292" s="53">
        <f>I277+I291-Q291+S291</f>
        <v>3152.0999999999913</v>
      </c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36"/>
    </row>
    <row r="293" spans="1:22" ht="14.4" customHeight="1" x14ac:dyDescent="0.3">
      <c r="A293" s="98">
        <v>19</v>
      </c>
      <c r="B293" s="82" t="s">
        <v>53</v>
      </c>
      <c r="C293" s="30" t="s">
        <v>175</v>
      </c>
      <c r="D293" s="37" t="s">
        <v>72</v>
      </c>
      <c r="E293" s="75">
        <v>1852.96</v>
      </c>
      <c r="F293" s="55"/>
      <c r="G293" s="55"/>
      <c r="H293" s="58">
        <v>7234.96</v>
      </c>
      <c r="I293" s="58">
        <v>43199.270000000004</v>
      </c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38"/>
    </row>
    <row r="294" spans="1:22" ht="14.4" customHeight="1" x14ac:dyDescent="0.3">
      <c r="A294" s="99"/>
      <c r="B294" s="83"/>
      <c r="C294" s="93" t="s">
        <v>55</v>
      </c>
      <c r="D294" s="3" t="s">
        <v>18</v>
      </c>
      <c r="E294" s="48">
        <v>32.21</v>
      </c>
      <c r="F294" s="50">
        <v>5.92</v>
      </c>
      <c r="G294" s="50">
        <v>47.5</v>
      </c>
      <c r="H294" s="48">
        <v>190.68</v>
      </c>
      <c r="I294" s="48">
        <v>1529.98</v>
      </c>
      <c r="J294" s="50">
        <f>ROUND((E294*F294),2)</f>
        <v>190.68</v>
      </c>
      <c r="K294" s="50">
        <f>ROUND((E294*G294),2)</f>
        <v>1529.98</v>
      </c>
      <c r="L294" s="50">
        <f>J294-H294</f>
        <v>0</v>
      </c>
      <c r="M294" s="50">
        <f>K294-I294</f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8"/>
    </row>
    <row r="295" spans="1:22" x14ac:dyDescent="0.3">
      <c r="A295" s="99"/>
      <c r="B295" s="83"/>
      <c r="C295" s="94"/>
      <c r="D295" s="3" t="s">
        <v>19</v>
      </c>
      <c r="E295" s="48">
        <v>25.5</v>
      </c>
      <c r="F295" s="50">
        <v>5.92</v>
      </c>
      <c r="G295" s="50">
        <v>47.5</v>
      </c>
      <c r="H295" s="48">
        <v>150.96</v>
      </c>
      <c r="I295" s="48">
        <v>1211.25</v>
      </c>
      <c r="J295" s="50">
        <f t="shared" ref="J295:J306" si="168">ROUND((E295*F295),2)</f>
        <v>150.96</v>
      </c>
      <c r="K295" s="50">
        <f t="shared" ref="K295:K306" si="169">ROUND((E295*G295),2)</f>
        <v>1211.25</v>
      </c>
      <c r="L295" s="50">
        <f t="shared" ref="L295:L305" si="170">J295-H295</f>
        <v>0</v>
      </c>
      <c r="M295" s="50">
        <f t="shared" ref="M295:M305" si="171">K295-I295</f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0</v>
      </c>
      <c r="U295" s="48">
        <v>0</v>
      </c>
      <c r="V295" s="8"/>
    </row>
    <row r="296" spans="1:22" x14ac:dyDescent="0.3">
      <c r="A296" s="99"/>
      <c r="B296" s="83"/>
      <c r="C296" s="94"/>
      <c r="D296" s="3" t="s">
        <v>99</v>
      </c>
      <c r="E296" s="48">
        <v>0</v>
      </c>
      <c r="F296" s="50">
        <v>5.92</v>
      </c>
      <c r="G296" s="50">
        <v>47.5</v>
      </c>
      <c r="H296" s="48">
        <v>230.64</v>
      </c>
      <c r="I296" s="48">
        <v>0</v>
      </c>
      <c r="J296" s="50">
        <v>230.64</v>
      </c>
      <c r="K296" s="50">
        <v>0</v>
      </c>
      <c r="L296" s="50">
        <f t="shared" si="170"/>
        <v>0</v>
      </c>
      <c r="M296" s="50">
        <f t="shared" si="171"/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48">
        <v>0</v>
      </c>
      <c r="V296" s="8"/>
    </row>
    <row r="297" spans="1:22" x14ac:dyDescent="0.3">
      <c r="A297" s="99"/>
      <c r="B297" s="83"/>
      <c r="C297" s="94"/>
      <c r="D297" s="3" t="s">
        <v>98</v>
      </c>
      <c r="E297" s="48">
        <v>38.96</v>
      </c>
      <c r="F297" s="50">
        <v>5.92</v>
      </c>
      <c r="G297" s="50">
        <v>34.5</v>
      </c>
      <c r="H297" s="48">
        <v>0</v>
      </c>
      <c r="I297" s="48">
        <v>1850.6</v>
      </c>
      <c r="J297" s="50">
        <v>0</v>
      </c>
      <c r="K297" s="50">
        <v>1850.6</v>
      </c>
      <c r="L297" s="50">
        <f t="shared" ref="L297" si="172">J297-H297</f>
        <v>0</v>
      </c>
      <c r="M297" s="50">
        <f t="shared" ref="M297" si="173">K297-I297</f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8"/>
    </row>
    <row r="298" spans="1:22" x14ac:dyDescent="0.3">
      <c r="A298" s="99"/>
      <c r="B298" s="83"/>
      <c r="C298" s="94"/>
      <c r="D298" s="3" t="s">
        <v>20</v>
      </c>
      <c r="E298" s="48">
        <v>88.7</v>
      </c>
      <c r="F298" s="50">
        <v>5.92</v>
      </c>
      <c r="G298" s="50">
        <v>34.5</v>
      </c>
      <c r="H298" s="48">
        <v>525.1</v>
      </c>
      <c r="I298" s="48">
        <v>3060.15</v>
      </c>
      <c r="J298" s="50">
        <f t="shared" si="168"/>
        <v>525.1</v>
      </c>
      <c r="K298" s="50">
        <f t="shared" si="169"/>
        <v>3060.15</v>
      </c>
      <c r="L298" s="50">
        <f t="shared" si="170"/>
        <v>0</v>
      </c>
      <c r="M298" s="50">
        <f t="shared" si="171"/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0</v>
      </c>
      <c r="U298" s="48">
        <v>0</v>
      </c>
      <c r="V298" s="8"/>
    </row>
    <row r="299" spans="1:22" x14ac:dyDescent="0.3">
      <c r="A299" s="99"/>
      <c r="B299" s="83"/>
      <c r="C299" s="94"/>
      <c r="D299" s="3" t="s">
        <v>21</v>
      </c>
      <c r="E299" s="48">
        <v>106.54</v>
      </c>
      <c r="F299" s="50">
        <v>5.92</v>
      </c>
      <c r="G299" s="50">
        <v>34.5</v>
      </c>
      <c r="H299" s="48">
        <v>630.72</v>
      </c>
      <c r="I299" s="48">
        <v>3675.63</v>
      </c>
      <c r="J299" s="50">
        <f t="shared" si="168"/>
        <v>630.72</v>
      </c>
      <c r="K299" s="50">
        <f t="shared" si="169"/>
        <v>3675.63</v>
      </c>
      <c r="L299" s="50">
        <f t="shared" si="170"/>
        <v>0</v>
      </c>
      <c r="M299" s="50">
        <f t="shared" si="171"/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48">
        <v>0</v>
      </c>
      <c r="V299" s="8"/>
    </row>
    <row r="300" spans="1:22" x14ac:dyDescent="0.3">
      <c r="A300" s="99"/>
      <c r="B300" s="83"/>
      <c r="C300" s="94"/>
      <c r="D300" s="3" t="s">
        <v>22</v>
      </c>
      <c r="E300" s="48">
        <v>44.12</v>
      </c>
      <c r="F300" s="50">
        <v>5.92</v>
      </c>
      <c r="G300" s="50">
        <v>34.5</v>
      </c>
      <c r="H300" s="48">
        <v>261.19</v>
      </c>
      <c r="I300" s="48">
        <v>1522.14</v>
      </c>
      <c r="J300" s="50">
        <f t="shared" si="168"/>
        <v>261.19</v>
      </c>
      <c r="K300" s="50">
        <f t="shared" si="169"/>
        <v>1522.14</v>
      </c>
      <c r="L300" s="50">
        <f t="shared" si="170"/>
        <v>0</v>
      </c>
      <c r="M300" s="50">
        <f t="shared" si="171"/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48">
        <v>0</v>
      </c>
      <c r="V300" s="8"/>
    </row>
    <row r="301" spans="1:22" x14ac:dyDescent="0.3">
      <c r="A301" s="99"/>
      <c r="B301" s="83"/>
      <c r="C301" s="94"/>
      <c r="D301" s="3" t="s">
        <v>23</v>
      </c>
      <c r="E301" s="48">
        <v>93.72</v>
      </c>
      <c r="F301" s="50">
        <v>5.92</v>
      </c>
      <c r="G301" s="50">
        <v>34.5</v>
      </c>
      <c r="H301" s="48">
        <v>554.82000000000005</v>
      </c>
      <c r="I301" s="48">
        <v>3233.34</v>
      </c>
      <c r="J301" s="50">
        <f t="shared" si="168"/>
        <v>554.82000000000005</v>
      </c>
      <c r="K301" s="50">
        <f t="shared" si="169"/>
        <v>3233.34</v>
      </c>
      <c r="L301" s="50">
        <f t="shared" si="170"/>
        <v>0</v>
      </c>
      <c r="M301" s="50">
        <f t="shared" si="171"/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0</v>
      </c>
      <c r="U301" s="48">
        <v>0</v>
      </c>
      <c r="V301" s="8"/>
    </row>
    <row r="302" spans="1:22" x14ac:dyDescent="0.3">
      <c r="A302" s="99"/>
      <c r="B302" s="83"/>
      <c r="C302" s="94"/>
      <c r="D302" s="3" t="s">
        <v>24</v>
      </c>
      <c r="E302" s="48">
        <v>45.74</v>
      </c>
      <c r="F302" s="50">
        <v>5.92</v>
      </c>
      <c r="G302" s="50">
        <v>34.5</v>
      </c>
      <c r="H302" s="48">
        <v>270.77999999999997</v>
      </c>
      <c r="I302" s="48">
        <v>1578.03</v>
      </c>
      <c r="J302" s="50">
        <f t="shared" si="168"/>
        <v>270.77999999999997</v>
      </c>
      <c r="K302" s="50">
        <f t="shared" si="169"/>
        <v>1578.03</v>
      </c>
      <c r="L302" s="50">
        <f t="shared" si="170"/>
        <v>0</v>
      </c>
      <c r="M302" s="50">
        <f t="shared" si="171"/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48">
        <v>0</v>
      </c>
      <c r="V302" s="8"/>
    </row>
    <row r="303" spans="1:22" x14ac:dyDescent="0.3">
      <c r="A303" s="99"/>
      <c r="B303" s="83"/>
      <c r="C303" s="94"/>
      <c r="D303" s="3" t="s">
        <v>25</v>
      </c>
      <c r="E303" s="48">
        <v>69.7</v>
      </c>
      <c r="F303" s="50">
        <v>5.92</v>
      </c>
      <c r="G303" s="50">
        <v>34.5</v>
      </c>
      <c r="H303" s="48">
        <v>412.62</v>
      </c>
      <c r="I303" s="48">
        <v>2404.65</v>
      </c>
      <c r="J303" s="50">
        <f t="shared" si="168"/>
        <v>412.62</v>
      </c>
      <c r="K303" s="50">
        <f t="shared" si="169"/>
        <v>2404.65</v>
      </c>
      <c r="L303" s="50">
        <f t="shared" si="170"/>
        <v>0</v>
      </c>
      <c r="M303" s="50">
        <f t="shared" si="171"/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0</v>
      </c>
      <c r="U303" s="48">
        <v>0</v>
      </c>
      <c r="V303" s="8"/>
    </row>
    <row r="304" spans="1:22" x14ac:dyDescent="0.3">
      <c r="A304" s="99"/>
      <c r="B304" s="83"/>
      <c r="C304" s="94"/>
      <c r="D304" s="3" t="s">
        <v>26</v>
      </c>
      <c r="E304" s="48">
        <v>54.33</v>
      </c>
      <c r="F304" s="50">
        <v>5.92</v>
      </c>
      <c r="G304" s="50">
        <v>34.5</v>
      </c>
      <c r="H304" s="48">
        <v>321.63</v>
      </c>
      <c r="I304" s="48">
        <v>1874.39</v>
      </c>
      <c r="J304" s="50">
        <f t="shared" si="168"/>
        <v>321.63</v>
      </c>
      <c r="K304" s="50">
        <f t="shared" si="169"/>
        <v>1874.39</v>
      </c>
      <c r="L304" s="50">
        <f t="shared" si="170"/>
        <v>0</v>
      </c>
      <c r="M304" s="50">
        <f t="shared" si="171"/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48">
        <v>0</v>
      </c>
      <c r="V304" s="8"/>
    </row>
    <row r="305" spans="1:22" x14ac:dyDescent="0.3">
      <c r="A305" s="99"/>
      <c r="B305" s="83"/>
      <c r="C305" s="94"/>
      <c r="D305" s="3" t="s">
        <v>27</v>
      </c>
      <c r="E305" s="48">
        <v>37.15</v>
      </c>
      <c r="F305" s="50">
        <v>5.92</v>
      </c>
      <c r="G305" s="50">
        <v>34.5</v>
      </c>
      <c r="H305" s="48">
        <v>219.93</v>
      </c>
      <c r="I305" s="48">
        <v>1281.68</v>
      </c>
      <c r="J305" s="50">
        <f t="shared" si="168"/>
        <v>219.93</v>
      </c>
      <c r="K305" s="50">
        <f t="shared" si="169"/>
        <v>1281.68</v>
      </c>
      <c r="L305" s="50">
        <f t="shared" si="170"/>
        <v>0</v>
      </c>
      <c r="M305" s="50">
        <f t="shared" si="171"/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48">
        <v>0</v>
      </c>
      <c r="V305" s="8"/>
    </row>
    <row r="306" spans="1:22" x14ac:dyDescent="0.3">
      <c r="A306" s="99"/>
      <c r="B306" s="83"/>
      <c r="C306" s="95"/>
      <c r="D306" s="3" t="s">
        <v>28</v>
      </c>
      <c r="E306" s="48">
        <v>29.03</v>
      </c>
      <c r="F306" s="50">
        <v>5.92</v>
      </c>
      <c r="G306" s="50">
        <v>34.5</v>
      </c>
      <c r="H306" s="48" t="s">
        <v>116</v>
      </c>
      <c r="I306" s="48" t="s">
        <v>117</v>
      </c>
      <c r="J306" s="50">
        <f t="shared" si="168"/>
        <v>171.86</v>
      </c>
      <c r="K306" s="50">
        <f t="shared" si="169"/>
        <v>1001.54</v>
      </c>
      <c r="L306" s="50">
        <v>0</v>
      </c>
      <c r="M306" s="50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48">
        <v>0</v>
      </c>
      <c r="V306" s="8" t="s">
        <v>118</v>
      </c>
    </row>
    <row r="307" spans="1:22" s="4" customFormat="1" x14ac:dyDescent="0.3">
      <c r="A307" s="99"/>
      <c r="B307" s="83"/>
      <c r="C307" s="26" t="s">
        <v>174</v>
      </c>
      <c r="D307" s="5" t="s">
        <v>73</v>
      </c>
      <c r="E307" s="71">
        <f>SUM(E294:E306)</f>
        <v>665.7</v>
      </c>
      <c r="F307" s="51"/>
      <c r="G307" s="51"/>
      <c r="H307" s="51">
        <f>SUM(H294:H306)</f>
        <v>3769.07</v>
      </c>
      <c r="I307" s="51">
        <f t="shared" ref="I307:U307" si="174">SUM(I294:I306)</f>
        <v>23221.84</v>
      </c>
      <c r="J307" s="51">
        <f t="shared" si="174"/>
        <v>3940.9300000000003</v>
      </c>
      <c r="K307" s="51">
        <f t="shared" si="174"/>
        <v>24223.38</v>
      </c>
      <c r="L307" s="51">
        <f t="shared" si="174"/>
        <v>0</v>
      </c>
      <c r="M307" s="51">
        <f t="shared" si="174"/>
        <v>0</v>
      </c>
      <c r="N307" s="51">
        <f t="shared" si="174"/>
        <v>0</v>
      </c>
      <c r="O307" s="51">
        <f t="shared" si="174"/>
        <v>0</v>
      </c>
      <c r="P307" s="51">
        <f t="shared" si="174"/>
        <v>0</v>
      </c>
      <c r="Q307" s="51">
        <f t="shared" si="174"/>
        <v>0</v>
      </c>
      <c r="R307" s="51">
        <f t="shared" si="174"/>
        <v>0</v>
      </c>
      <c r="S307" s="51">
        <f t="shared" si="174"/>
        <v>0</v>
      </c>
      <c r="T307" s="51">
        <f t="shared" si="174"/>
        <v>0</v>
      </c>
      <c r="U307" s="51">
        <f t="shared" si="174"/>
        <v>0</v>
      </c>
      <c r="V307" s="7"/>
    </row>
    <row r="308" spans="1:22" ht="14.4" customHeight="1" thickBot="1" x14ac:dyDescent="0.35">
      <c r="A308" s="100"/>
      <c r="B308" s="84"/>
      <c r="C308" s="34" t="s">
        <v>175</v>
      </c>
      <c r="D308" s="35" t="s">
        <v>176</v>
      </c>
      <c r="E308" s="72">
        <f>E293+E307</f>
        <v>2518.66</v>
      </c>
      <c r="F308" s="53"/>
      <c r="G308" s="53"/>
      <c r="H308" s="53">
        <f>H293+H307-P307+R307</f>
        <v>11004.03</v>
      </c>
      <c r="I308" s="53">
        <f>I293+I307-Q307+S307</f>
        <v>66421.11</v>
      </c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36"/>
    </row>
    <row r="309" spans="1:22" ht="14.4" customHeight="1" x14ac:dyDescent="0.3">
      <c r="A309" s="98">
        <v>20</v>
      </c>
      <c r="B309" s="82" t="s">
        <v>53</v>
      </c>
      <c r="C309" s="30" t="s">
        <v>175</v>
      </c>
      <c r="D309" s="37" t="s">
        <v>72</v>
      </c>
      <c r="E309" s="75">
        <v>6170.52</v>
      </c>
      <c r="F309" s="55"/>
      <c r="G309" s="55"/>
      <c r="H309" s="58">
        <v>24045.120000000003</v>
      </c>
      <c r="I309" s="58">
        <v>136088.80000000002</v>
      </c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38"/>
    </row>
    <row r="310" spans="1:22" ht="14.4" customHeight="1" x14ac:dyDescent="0.3">
      <c r="A310" s="99"/>
      <c r="B310" s="83"/>
      <c r="C310" s="93" t="s">
        <v>56</v>
      </c>
      <c r="D310" s="3" t="s">
        <v>18</v>
      </c>
      <c r="E310" s="48">
        <v>130.03</v>
      </c>
      <c r="F310" s="50">
        <v>5.92</v>
      </c>
      <c r="G310" s="50">
        <v>47.5</v>
      </c>
      <c r="H310" s="48">
        <v>769.78</v>
      </c>
      <c r="I310" s="48">
        <v>6176.43</v>
      </c>
      <c r="J310" s="50">
        <f>ROUND((E310*F310),2)</f>
        <v>769.78</v>
      </c>
      <c r="K310" s="50">
        <f>ROUND((E310*G310),2)</f>
        <v>6176.43</v>
      </c>
      <c r="L310" s="50">
        <f>J310-H310</f>
        <v>0</v>
      </c>
      <c r="M310" s="50">
        <f>K310-I310</f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0</v>
      </c>
      <c r="U310" s="48">
        <v>0</v>
      </c>
      <c r="V310" s="8"/>
    </row>
    <row r="311" spans="1:22" x14ac:dyDescent="0.3">
      <c r="A311" s="99"/>
      <c r="B311" s="83"/>
      <c r="C311" s="94"/>
      <c r="D311" s="3" t="s">
        <v>19</v>
      </c>
      <c r="E311" s="48">
        <v>221.67</v>
      </c>
      <c r="F311" s="50">
        <v>5.92</v>
      </c>
      <c r="G311" s="50">
        <v>47.5</v>
      </c>
      <c r="H311" s="48">
        <v>1312.29</v>
      </c>
      <c r="I311" s="48">
        <v>10529.33</v>
      </c>
      <c r="J311" s="50">
        <f t="shared" ref="J311:J322" si="175">ROUND((E311*F311),2)</f>
        <v>1312.29</v>
      </c>
      <c r="K311" s="50">
        <f t="shared" ref="K311:K322" si="176">ROUND((E311*G311),2)</f>
        <v>10529.33</v>
      </c>
      <c r="L311" s="50">
        <f t="shared" ref="L311:L321" si="177">J311-H311</f>
        <v>0</v>
      </c>
      <c r="M311" s="50">
        <f t="shared" ref="M311:M321" si="178">K311-I311</f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48">
        <v>0</v>
      </c>
      <c r="V311" s="8"/>
    </row>
    <row r="312" spans="1:22" x14ac:dyDescent="0.3">
      <c r="A312" s="99"/>
      <c r="B312" s="83"/>
      <c r="C312" s="94"/>
      <c r="D312" s="3" t="s">
        <v>99</v>
      </c>
      <c r="E312" s="48">
        <v>0</v>
      </c>
      <c r="F312" s="50">
        <v>5.92</v>
      </c>
      <c r="G312" s="50">
        <v>47.5</v>
      </c>
      <c r="H312" s="48">
        <v>629.23</v>
      </c>
      <c r="I312" s="48">
        <v>0</v>
      </c>
      <c r="J312" s="50">
        <v>629.23</v>
      </c>
      <c r="K312" s="50">
        <v>0</v>
      </c>
      <c r="L312" s="50">
        <f t="shared" si="177"/>
        <v>0</v>
      </c>
      <c r="M312" s="50">
        <f t="shared" si="178"/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8"/>
    </row>
    <row r="313" spans="1:22" x14ac:dyDescent="0.3">
      <c r="A313" s="99"/>
      <c r="B313" s="83"/>
      <c r="C313" s="94"/>
      <c r="D313" s="3" t="s">
        <v>98</v>
      </c>
      <c r="E313" s="48">
        <v>116.93</v>
      </c>
      <c r="F313" s="50">
        <v>5.92</v>
      </c>
      <c r="G313" s="50">
        <v>34.5</v>
      </c>
      <c r="H313" s="48">
        <v>0</v>
      </c>
      <c r="I313" s="48">
        <v>5554.18</v>
      </c>
      <c r="J313" s="50">
        <v>0</v>
      </c>
      <c r="K313" s="50">
        <v>5554.18</v>
      </c>
      <c r="L313" s="50">
        <f t="shared" ref="L313" si="179">J313-H313</f>
        <v>0</v>
      </c>
      <c r="M313" s="50">
        <f t="shared" ref="M313" si="180">K313-I313</f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0</v>
      </c>
      <c r="U313" s="48">
        <v>0</v>
      </c>
      <c r="V313" s="8"/>
    </row>
    <row r="314" spans="1:22" x14ac:dyDescent="0.3">
      <c r="A314" s="99"/>
      <c r="B314" s="83"/>
      <c r="C314" s="94"/>
      <c r="D314" s="3" t="s">
        <v>20</v>
      </c>
      <c r="E314" s="48">
        <v>103.64</v>
      </c>
      <c r="F314" s="50">
        <v>5.92</v>
      </c>
      <c r="G314" s="50">
        <v>34.5</v>
      </c>
      <c r="H314" s="48">
        <v>613.54999999999995</v>
      </c>
      <c r="I314" s="48">
        <v>3575.58</v>
      </c>
      <c r="J314" s="50">
        <f t="shared" si="175"/>
        <v>613.54999999999995</v>
      </c>
      <c r="K314" s="50">
        <f t="shared" si="176"/>
        <v>3575.58</v>
      </c>
      <c r="L314" s="50">
        <f t="shared" si="177"/>
        <v>0</v>
      </c>
      <c r="M314" s="50">
        <f t="shared" si="178"/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0</v>
      </c>
      <c r="U314" s="48">
        <v>0</v>
      </c>
      <c r="V314" s="8"/>
    </row>
    <row r="315" spans="1:22" x14ac:dyDescent="0.3">
      <c r="A315" s="99"/>
      <c r="B315" s="83"/>
      <c r="C315" s="94"/>
      <c r="D315" s="3" t="s">
        <v>21</v>
      </c>
      <c r="E315" s="48">
        <v>166.57</v>
      </c>
      <c r="F315" s="50">
        <v>5.92</v>
      </c>
      <c r="G315" s="50">
        <v>34.5</v>
      </c>
      <c r="H315" s="48">
        <v>986.09</v>
      </c>
      <c r="I315" s="48">
        <v>5746.67</v>
      </c>
      <c r="J315" s="50">
        <f t="shared" si="175"/>
        <v>986.09</v>
      </c>
      <c r="K315" s="50">
        <f t="shared" si="176"/>
        <v>5746.67</v>
      </c>
      <c r="L315" s="50">
        <f t="shared" si="177"/>
        <v>0</v>
      </c>
      <c r="M315" s="50">
        <f t="shared" si="178"/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8"/>
    </row>
    <row r="316" spans="1:22" x14ac:dyDescent="0.3">
      <c r="A316" s="99"/>
      <c r="B316" s="83"/>
      <c r="C316" s="94"/>
      <c r="D316" s="3" t="s">
        <v>22</v>
      </c>
      <c r="E316" s="48">
        <v>199.75</v>
      </c>
      <c r="F316" s="50">
        <v>5.92</v>
      </c>
      <c r="G316" s="50">
        <v>34.5</v>
      </c>
      <c r="H316" s="48">
        <v>1182.52</v>
      </c>
      <c r="I316" s="48">
        <v>6891.38</v>
      </c>
      <c r="J316" s="50">
        <f t="shared" si="175"/>
        <v>1182.52</v>
      </c>
      <c r="K316" s="50">
        <f t="shared" si="176"/>
        <v>6891.38</v>
      </c>
      <c r="L316" s="50">
        <f t="shared" si="177"/>
        <v>0</v>
      </c>
      <c r="M316" s="50">
        <f t="shared" si="178"/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48">
        <v>0</v>
      </c>
      <c r="V316" s="8"/>
    </row>
    <row r="317" spans="1:22" x14ac:dyDescent="0.3">
      <c r="A317" s="99"/>
      <c r="B317" s="83"/>
      <c r="C317" s="94"/>
      <c r="D317" s="3" t="s">
        <v>23</v>
      </c>
      <c r="E317" s="48">
        <v>286.25</v>
      </c>
      <c r="F317" s="50">
        <v>5.92</v>
      </c>
      <c r="G317" s="50">
        <v>34.5</v>
      </c>
      <c r="H317" s="48">
        <v>1694.6</v>
      </c>
      <c r="I317" s="48">
        <v>9875.6299999999992</v>
      </c>
      <c r="J317" s="50">
        <f t="shared" si="175"/>
        <v>1694.6</v>
      </c>
      <c r="K317" s="50">
        <f t="shared" si="176"/>
        <v>9875.6299999999992</v>
      </c>
      <c r="L317" s="50">
        <f t="shared" si="177"/>
        <v>0</v>
      </c>
      <c r="M317" s="50">
        <f t="shared" si="178"/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0</v>
      </c>
      <c r="U317" s="48">
        <v>0</v>
      </c>
      <c r="V317" s="8"/>
    </row>
    <row r="318" spans="1:22" x14ac:dyDescent="0.3">
      <c r="A318" s="99"/>
      <c r="B318" s="83"/>
      <c r="C318" s="94"/>
      <c r="D318" s="3" t="s">
        <v>24</v>
      </c>
      <c r="E318" s="48">
        <v>293.49</v>
      </c>
      <c r="F318" s="50">
        <v>5.92</v>
      </c>
      <c r="G318" s="50">
        <v>34.5</v>
      </c>
      <c r="H318" s="48">
        <v>1737.46</v>
      </c>
      <c r="I318" s="48">
        <v>10125.41</v>
      </c>
      <c r="J318" s="50">
        <f t="shared" si="175"/>
        <v>1737.46</v>
      </c>
      <c r="K318" s="50">
        <f t="shared" si="176"/>
        <v>10125.41</v>
      </c>
      <c r="L318" s="50">
        <f t="shared" si="177"/>
        <v>0</v>
      </c>
      <c r="M318" s="50">
        <f t="shared" si="178"/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8"/>
    </row>
    <row r="319" spans="1:22" x14ac:dyDescent="0.3">
      <c r="A319" s="99"/>
      <c r="B319" s="83"/>
      <c r="C319" s="94"/>
      <c r="D319" s="3" t="s">
        <v>25</v>
      </c>
      <c r="E319" s="48">
        <v>212.76</v>
      </c>
      <c r="F319" s="50">
        <v>5.92</v>
      </c>
      <c r="G319" s="50">
        <v>34.5</v>
      </c>
      <c r="H319" s="48">
        <v>1259.54</v>
      </c>
      <c r="I319" s="48">
        <v>7340.22</v>
      </c>
      <c r="J319" s="50">
        <f t="shared" si="175"/>
        <v>1259.54</v>
      </c>
      <c r="K319" s="50">
        <f t="shared" si="176"/>
        <v>7340.22</v>
      </c>
      <c r="L319" s="50">
        <f t="shared" si="177"/>
        <v>0</v>
      </c>
      <c r="M319" s="50">
        <f t="shared" si="178"/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0</v>
      </c>
      <c r="U319" s="48">
        <v>0</v>
      </c>
      <c r="V319" s="8"/>
    </row>
    <row r="320" spans="1:22" x14ac:dyDescent="0.3">
      <c r="A320" s="99"/>
      <c r="B320" s="83"/>
      <c r="C320" s="94"/>
      <c r="D320" s="3" t="s">
        <v>26</v>
      </c>
      <c r="E320" s="48">
        <v>291.89</v>
      </c>
      <c r="F320" s="50">
        <v>5.92</v>
      </c>
      <c r="G320" s="50">
        <v>34.5</v>
      </c>
      <c r="H320" s="48">
        <v>1727.99</v>
      </c>
      <c r="I320" s="48">
        <v>10070.209999999999</v>
      </c>
      <c r="J320" s="50">
        <f t="shared" si="175"/>
        <v>1727.99</v>
      </c>
      <c r="K320" s="50">
        <f t="shared" si="176"/>
        <v>10070.209999999999</v>
      </c>
      <c r="L320" s="50">
        <f t="shared" si="177"/>
        <v>0</v>
      </c>
      <c r="M320" s="50">
        <f t="shared" si="178"/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0</v>
      </c>
      <c r="U320" s="48">
        <v>0</v>
      </c>
      <c r="V320" s="8"/>
    </row>
    <row r="321" spans="1:22" x14ac:dyDescent="0.3">
      <c r="A321" s="99"/>
      <c r="B321" s="83"/>
      <c r="C321" s="94"/>
      <c r="D321" s="3" t="s">
        <v>27</v>
      </c>
      <c r="E321" s="48">
        <v>252.17</v>
      </c>
      <c r="F321" s="50">
        <v>5.92</v>
      </c>
      <c r="G321" s="50">
        <v>34.5</v>
      </c>
      <c r="H321" s="48">
        <v>1492.85</v>
      </c>
      <c r="I321" s="48">
        <v>8699.8700000000008</v>
      </c>
      <c r="J321" s="50">
        <f t="shared" si="175"/>
        <v>1492.85</v>
      </c>
      <c r="K321" s="50">
        <f t="shared" si="176"/>
        <v>8699.8700000000008</v>
      </c>
      <c r="L321" s="50">
        <f t="shared" si="177"/>
        <v>0</v>
      </c>
      <c r="M321" s="50">
        <f t="shared" si="178"/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0</v>
      </c>
      <c r="U321" s="48">
        <v>0</v>
      </c>
      <c r="V321" s="8"/>
    </row>
    <row r="322" spans="1:22" x14ac:dyDescent="0.3">
      <c r="A322" s="99"/>
      <c r="B322" s="83"/>
      <c r="C322" s="95"/>
      <c r="D322" s="3" t="s">
        <v>28</v>
      </c>
      <c r="E322" s="48">
        <v>193.06</v>
      </c>
      <c r="F322" s="50">
        <v>5.92</v>
      </c>
      <c r="G322" s="50">
        <v>34.5</v>
      </c>
      <c r="H322" s="48">
        <v>1142.92</v>
      </c>
      <c r="I322" s="48">
        <v>6660.57</v>
      </c>
      <c r="J322" s="50">
        <f t="shared" si="175"/>
        <v>1142.92</v>
      </c>
      <c r="K322" s="50">
        <f t="shared" si="176"/>
        <v>6660.57</v>
      </c>
      <c r="L322" s="50">
        <v>0</v>
      </c>
      <c r="M322" s="50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48">
        <v>0</v>
      </c>
      <c r="V322" s="8" t="s">
        <v>118</v>
      </c>
    </row>
    <row r="323" spans="1:22" s="4" customFormat="1" x14ac:dyDescent="0.3">
      <c r="A323" s="99"/>
      <c r="B323" s="83"/>
      <c r="C323" s="26" t="s">
        <v>174</v>
      </c>
      <c r="D323" s="5" t="s">
        <v>73</v>
      </c>
      <c r="E323" s="71">
        <f>SUM(E310:E322)</f>
        <v>2468.21</v>
      </c>
      <c r="F323" s="51"/>
      <c r="G323" s="51"/>
      <c r="H323" s="51">
        <f>SUM(H310:H322)</f>
        <v>14548.820000000002</v>
      </c>
      <c r="I323" s="51">
        <f t="shared" ref="I323:U323" si="181">SUM(I310:I322)</f>
        <v>91245.48000000001</v>
      </c>
      <c r="J323" s="51">
        <f t="shared" si="181"/>
        <v>14548.820000000002</v>
      </c>
      <c r="K323" s="51">
        <f t="shared" si="181"/>
        <v>91245.48000000001</v>
      </c>
      <c r="L323" s="51">
        <f t="shared" si="181"/>
        <v>0</v>
      </c>
      <c r="M323" s="51">
        <f t="shared" si="181"/>
        <v>0</v>
      </c>
      <c r="N323" s="51">
        <f t="shared" si="181"/>
        <v>0</v>
      </c>
      <c r="O323" s="51">
        <f t="shared" si="181"/>
        <v>0</v>
      </c>
      <c r="P323" s="51">
        <f t="shared" si="181"/>
        <v>0</v>
      </c>
      <c r="Q323" s="51">
        <f t="shared" si="181"/>
        <v>0</v>
      </c>
      <c r="R323" s="51">
        <f t="shared" si="181"/>
        <v>0</v>
      </c>
      <c r="S323" s="51">
        <f t="shared" si="181"/>
        <v>0</v>
      </c>
      <c r="T323" s="51">
        <f t="shared" si="181"/>
        <v>0</v>
      </c>
      <c r="U323" s="51">
        <f t="shared" si="181"/>
        <v>0</v>
      </c>
      <c r="V323" s="7"/>
    </row>
    <row r="324" spans="1:22" ht="14.4" customHeight="1" thickBot="1" x14ac:dyDescent="0.35">
      <c r="A324" s="100"/>
      <c r="B324" s="84"/>
      <c r="C324" s="34" t="s">
        <v>175</v>
      </c>
      <c r="D324" s="35" t="s">
        <v>176</v>
      </c>
      <c r="E324" s="72">
        <f>E309+E323</f>
        <v>8638.73</v>
      </c>
      <c r="F324" s="53"/>
      <c r="G324" s="53"/>
      <c r="H324" s="53">
        <f>H309+H323-P323+R323</f>
        <v>38593.94</v>
      </c>
      <c r="I324" s="53">
        <f>I309+I323-Q323+S323</f>
        <v>227334.28000000003</v>
      </c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36"/>
    </row>
    <row r="325" spans="1:22" ht="14.4" customHeight="1" x14ac:dyDescent="0.3">
      <c r="A325" s="98">
        <v>21</v>
      </c>
      <c r="B325" s="82" t="s">
        <v>53</v>
      </c>
      <c r="C325" s="30" t="s">
        <v>175</v>
      </c>
      <c r="D325" s="37" t="s">
        <v>72</v>
      </c>
      <c r="E325" s="75">
        <v>8770.6299999999992</v>
      </c>
      <c r="F325" s="55"/>
      <c r="G325" s="55"/>
      <c r="H325" s="58">
        <v>34343.479999999996</v>
      </c>
      <c r="I325" s="58">
        <v>16950.809999999998</v>
      </c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38"/>
    </row>
    <row r="326" spans="1:22" ht="14.4" customHeight="1" x14ac:dyDescent="0.3">
      <c r="A326" s="99"/>
      <c r="B326" s="83"/>
      <c r="C326" s="93" t="s">
        <v>57</v>
      </c>
      <c r="D326" s="3" t="s">
        <v>18</v>
      </c>
      <c r="E326" s="48">
        <v>182</v>
      </c>
      <c r="F326" s="50">
        <v>5.92</v>
      </c>
      <c r="G326" s="50">
        <v>47.5</v>
      </c>
      <c r="H326" s="48">
        <v>1077.44</v>
      </c>
      <c r="I326" s="48">
        <v>8645</v>
      </c>
      <c r="J326" s="50">
        <f>ROUND((E326*F326),2)</f>
        <v>1077.44</v>
      </c>
      <c r="K326" s="50">
        <f>ROUND((E326*G326),2)</f>
        <v>8645</v>
      </c>
      <c r="L326" s="50">
        <f>J326-H326</f>
        <v>0</v>
      </c>
      <c r="M326" s="50">
        <f>K326-I326</f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48">
        <v>0</v>
      </c>
      <c r="V326" s="8"/>
    </row>
    <row r="327" spans="1:22" x14ac:dyDescent="0.3">
      <c r="A327" s="99"/>
      <c r="B327" s="83"/>
      <c r="C327" s="94"/>
      <c r="D327" s="3" t="s">
        <v>19</v>
      </c>
      <c r="E327" s="48">
        <v>167.86</v>
      </c>
      <c r="F327" s="50">
        <v>5.92</v>
      </c>
      <c r="G327" s="50">
        <v>47.5</v>
      </c>
      <c r="H327" s="48">
        <v>993.73</v>
      </c>
      <c r="I327" s="48">
        <v>7973.35</v>
      </c>
      <c r="J327" s="50">
        <f>ROUND((E327*F327),2)</f>
        <v>993.73</v>
      </c>
      <c r="K327" s="50">
        <f t="shared" ref="K327:K338" si="182">ROUND((E327*G327),2)</f>
        <v>7973.35</v>
      </c>
      <c r="L327" s="50">
        <f t="shared" ref="L327:L337" si="183">J327-H327</f>
        <v>0</v>
      </c>
      <c r="M327" s="50">
        <f t="shared" ref="M327:M337" si="184">K327-I327</f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8"/>
    </row>
    <row r="328" spans="1:22" x14ac:dyDescent="0.3">
      <c r="A328" s="99"/>
      <c r="B328" s="83"/>
      <c r="C328" s="94"/>
      <c r="D328" s="3" t="s">
        <v>99</v>
      </c>
      <c r="E328" s="48">
        <v>0</v>
      </c>
      <c r="F328" s="50">
        <v>5.92</v>
      </c>
      <c r="G328" s="50">
        <v>47.5</v>
      </c>
      <c r="H328" s="48">
        <v>1066.07</v>
      </c>
      <c r="I328" s="48">
        <v>0</v>
      </c>
      <c r="J328" s="50">
        <v>1066.07</v>
      </c>
      <c r="K328" s="50">
        <v>0</v>
      </c>
      <c r="L328" s="50">
        <f t="shared" si="183"/>
        <v>0</v>
      </c>
      <c r="M328" s="50">
        <f t="shared" si="184"/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48">
        <v>0</v>
      </c>
      <c r="V328" s="8"/>
    </row>
    <row r="329" spans="1:22" x14ac:dyDescent="0.3">
      <c r="A329" s="99"/>
      <c r="B329" s="83"/>
      <c r="C329" s="94"/>
      <c r="D329" s="3" t="s">
        <v>98</v>
      </c>
      <c r="E329" s="48">
        <v>180.08</v>
      </c>
      <c r="F329" s="50">
        <v>5.92</v>
      </c>
      <c r="G329" s="50">
        <v>34.5</v>
      </c>
      <c r="H329" s="48">
        <v>0</v>
      </c>
      <c r="I329" s="48">
        <v>8553.7999999999993</v>
      </c>
      <c r="J329" s="50">
        <v>0</v>
      </c>
      <c r="K329" s="50">
        <v>8553.7999999999993</v>
      </c>
      <c r="L329" s="50">
        <f t="shared" ref="L329" si="185">J329-H329</f>
        <v>0</v>
      </c>
      <c r="M329" s="50">
        <f t="shared" ref="M329" si="186">K329-I329</f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48">
        <v>0</v>
      </c>
      <c r="V329" s="8"/>
    </row>
    <row r="330" spans="1:22" x14ac:dyDescent="0.3">
      <c r="A330" s="99"/>
      <c r="B330" s="83"/>
      <c r="C330" s="94"/>
      <c r="D330" s="3" t="s">
        <v>20</v>
      </c>
      <c r="E330" s="48">
        <v>159.38999999999999</v>
      </c>
      <c r="F330" s="50">
        <v>5.92</v>
      </c>
      <c r="G330" s="50">
        <v>34.5</v>
      </c>
      <c r="H330" s="48">
        <v>943.59</v>
      </c>
      <c r="I330" s="48">
        <v>5498.96</v>
      </c>
      <c r="J330" s="50">
        <f t="shared" ref="J330:J338" si="187">ROUND((E330*F330),2)</f>
        <v>943.59</v>
      </c>
      <c r="K330" s="50">
        <f t="shared" si="182"/>
        <v>5498.96</v>
      </c>
      <c r="L330" s="50">
        <f t="shared" si="183"/>
        <v>0</v>
      </c>
      <c r="M330" s="50">
        <f t="shared" si="184"/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8"/>
    </row>
    <row r="331" spans="1:22" x14ac:dyDescent="0.3">
      <c r="A331" s="99"/>
      <c r="B331" s="83"/>
      <c r="C331" s="94"/>
      <c r="D331" s="3" t="s">
        <v>21</v>
      </c>
      <c r="E331" s="48">
        <v>159.13999999999999</v>
      </c>
      <c r="F331" s="50">
        <v>5.92</v>
      </c>
      <c r="G331" s="50">
        <v>34.5</v>
      </c>
      <c r="H331" s="48">
        <v>942.11</v>
      </c>
      <c r="I331" s="48">
        <v>5490.33</v>
      </c>
      <c r="J331" s="50">
        <f t="shared" si="187"/>
        <v>942.11</v>
      </c>
      <c r="K331" s="50">
        <f t="shared" si="182"/>
        <v>5490.33</v>
      </c>
      <c r="L331" s="50">
        <f t="shared" si="183"/>
        <v>0</v>
      </c>
      <c r="M331" s="50">
        <f t="shared" si="184"/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0</v>
      </c>
      <c r="U331" s="48">
        <v>0</v>
      </c>
      <c r="V331" s="8"/>
    </row>
    <row r="332" spans="1:22" x14ac:dyDescent="0.3">
      <c r="A332" s="99"/>
      <c r="B332" s="83"/>
      <c r="C332" s="94"/>
      <c r="D332" s="3" t="s">
        <v>22</v>
      </c>
      <c r="E332" s="48">
        <v>202.71</v>
      </c>
      <c r="F332" s="50">
        <v>5.92</v>
      </c>
      <c r="G332" s="50">
        <v>34.5</v>
      </c>
      <c r="H332" s="48">
        <v>1200.04</v>
      </c>
      <c r="I332" s="48">
        <v>6993.5</v>
      </c>
      <c r="J332" s="50">
        <f t="shared" si="187"/>
        <v>1200.04</v>
      </c>
      <c r="K332" s="50">
        <f t="shared" si="182"/>
        <v>6993.5</v>
      </c>
      <c r="L332" s="50">
        <f t="shared" si="183"/>
        <v>0</v>
      </c>
      <c r="M332" s="50">
        <f t="shared" si="184"/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0</v>
      </c>
      <c r="U332" s="48">
        <v>0</v>
      </c>
      <c r="V332" s="8"/>
    </row>
    <row r="333" spans="1:22" x14ac:dyDescent="0.3">
      <c r="A333" s="99"/>
      <c r="B333" s="83"/>
      <c r="C333" s="94"/>
      <c r="D333" s="3" t="s">
        <v>23</v>
      </c>
      <c r="E333" s="48">
        <v>280.22000000000003</v>
      </c>
      <c r="F333" s="50">
        <v>5.92</v>
      </c>
      <c r="G333" s="50">
        <v>34.5</v>
      </c>
      <c r="H333" s="48">
        <v>1658.9</v>
      </c>
      <c r="I333" s="48">
        <v>9667.59</v>
      </c>
      <c r="J333" s="50">
        <f t="shared" si="187"/>
        <v>1658.9</v>
      </c>
      <c r="K333" s="50">
        <f t="shared" si="182"/>
        <v>9667.59</v>
      </c>
      <c r="L333" s="50">
        <f t="shared" si="183"/>
        <v>0</v>
      </c>
      <c r="M333" s="50">
        <f t="shared" si="184"/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48">
        <v>0</v>
      </c>
      <c r="V333" s="8"/>
    </row>
    <row r="334" spans="1:22" x14ac:dyDescent="0.3">
      <c r="A334" s="99"/>
      <c r="B334" s="83"/>
      <c r="C334" s="94"/>
      <c r="D334" s="3" t="s">
        <v>24</v>
      </c>
      <c r="E334" s="48">
        <v>234.51</v>
      </c>
      <c r="F334" s="50">
        <v>5.92</v>
      </c>
      <c r="G334" s="50">
        <v>34.5</v>
      </c>
      <c r="H334" s="48">
        <v>1388.3</v>
      </c>
      <c r="I334" s="48">
        <v>8090.6</v>
      </c>
      <c r="J334" s="50">
        <f t="shared" si="187"/>
        <v>1388.3</v>
      </c>
      <c r="K334" s="50">
        <f t="shared" si="182"/>
        <v>8090.6</v>
      </c>
      <c r="L334" s="50">
        <f t="shared" si="183"/>
        <v>0</v>
      </c>
      <c r="M334" s="50">
        <f t="shared" si="184"/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48">
        <v>0</v>
      </c>
      <c r="V334" s="8"/>
    </row>
    <row r="335" spans="1:22" x14ac:dyDescent="0.3">
      <c r="A335" s="99"/>
      <c r="B335" s="83"/>
      <c r="C335" s="94"/>
      <c r="D335" s="3" t="s">
        <v>25</v>
      </c>
      <c r="E335" s="48">
        <v>174.31</v>
      </c>
      <c r="F335" s="50">
        <v>5.92</v>
      </c>
      <c r="G335" s="50">
        <v>34.5</v>
      </c>
      <c r="H335" s="48">
        <v>1031.92</v>
      </c>
      <c r="I335" s="48">
        <v>6013.7</v>
      </c>
      <c r="J335" s="50">
        <f t="shared" si="187"/>
        <v>1031.92</v>
      </c>
      <c r="K335" s="50">
        <f t="shared" si="182"/>
        <v>6013.7</v>
      </c>
      <c r="L335" s="50">
        <f t="shared" si="183"/>
        <v>0</v>
      </c>
      <c r="M335" s="50">
        <f t="shared" si="184"/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48">
        <v>0</v>
      </c>
      <c r="V335" s="8"/>
    </row>
    <row r="336" spans="1:22" x14ac:dyDescent="0.3">
      <c r="A336" s="99"/>
      <c r="B336" s="83"/>
      <c r="C336" s="94"/>
      <c r="D336" s="3" t="s">
        <v>26</v>
      </c>
      <c r="E336" s="48">
        <v>250.51</v>
      </c>
      <c r="F336" s="50">
        <v>5.92</v>
      </c>
      <c r="G336" s="50">
        <v>34.5</v>
      </c>
      <c r="H336" s="48">
        <v>1483.02</v>
      </c>
      <c r="I336" s="48">
        <v>8642.6</v>
      </c>
      <c r="J336" s="50">
        <f t="shared" si="187"/>
        <v>1483.02</v>
      </c>
      <c r="K336" s="50">
        <f t="shared" si="182"/>
        <v>8642.6</v>
      </c>
      <c r="L336" s="50">
        <f t="shared" si="183"/>
        <v>0</v>
      </c>
      <c r="M336" s="50">
        <f t="shared" si="184"/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48">
        <v>0</v>
      </c>
      <c r="V336" s="8"/>
    </row>
    <row r="337" spans="1:22" x14ac:dyDescent="0.3">
      <c r="A337" s="99"/>
      <c r="B337" s="83"/>
      <c r="C337" s="94"/>
      <c r="D337" s="3" t="s">
        <v>27</v>
      </c>
      <c r="E337" s="48">
        <v>243.08</v>
      </c>
      <c r="F337" s="50">
        <v>5.92</v>
      </c>
      <c r="G337" s="50">
        <v>34.5</v>
      </c>
      <c r="H337" s="48">
        <v>1439.03</v>
      </c>
      <c r="I337" s="48">
        <v>8386.26</v>
      </c>
      <c r="J337" s="50">
        <f t="shared" si="187"/>
        <v>1439.03</v>
      </c>
      <c r="K337" s="50">
        <f t="shared" si="182"/>
        <v>8386.26</v>
      </c>
      <c r="L337" s="50">
        <f t="shared" si="183"/>
        <v>0</v>
      </c>
      <c r="M337" s="50">
        <f t="shared" si="184"/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0</v>
      </c>
      <c r="U337" s="48">
        <v>0</v>
      </c>
      <c r="V337" s="8"/>
    </row>
    <row r="338" spans="1:22" x14ac:dyDescent="0.3">
      <c r="A338" s="99"/>
      <c r="B338" s="83"/>
      <c r="C338" s="95"/>
      <c r="D338" s="3" t="s">
        <v>28</v>
      </c>
      <c r="E338" s="48">
        <v>249.72</v>
      </c>
      <c r="F338" s="50">
        <v>5.92</v>
      </c>
      <c r="G338" s="50">
        <v>34.5</v>
      </c>
      <c r="H338" s="48">
        <v>1478.34</v>
      </c>
      <c r="I338" s="48">
        <v>8615.34</v>
      </c>
      <c r="J338" s="50">
        <f t="shared" si="187"/>
        <v>1478.34</v>
      </c>
      <c r="K338" s="50">
        <f t="shared" si="182"/>
        <v>8615.34</v>
      </c>
      <c r="L338" s="50">
        <v>0</v>
      </c>
      <c r="M338" s="50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48">
        <v>0</v>
      </c>
      <c r="V338" s="8" t="s">
        <v>118</v>
      </c>
    </row>
    <row r="339" spans="1:22" s="4" customFormat="1" x14ac:dyDescent="0.3">
      <c r="A339" s="99"/>
      <c r="B339" s="83"/>
      <c r="C339" s="26" t="s">
        <v>174</v>
      </c>
      <c r="D339" s="5" t="s">
        <v>73</v>
      </c>
      <c r="E339" s="71">
        <f>SUM(E326:E338)</f>
        <v>2483.5299999999997</v>
      </c>
      <c r="F339" s="51"/>
      <c r="G339" s="51"/>
      <c r="H339" s="51">
        <f>SUM(H326:H338)</f>
        <v>14702.49</v>
      </c>
      <c r="I339" s="51">
        <f t="shared" ref="I339:U339" si="188">SUM(I326:I338)</f>
        <v>92571.03</v>
      </c>
      <c r="J339" s="51">
        <f t="shared" si="188"/>
        <v>14702.49</v>
      </c>
      <c r="K339" s="51">
        <f t="shared" si="188"/>
        <v>92571.03</v>
      </c>
      <c r="L339" s="51">
        <f t="shared" si="188"/>
        <v>0</v>
      </c>
      <c r="M339" s="51">
        <f t="shared" si="188"/>
        <v>0</v>
      </c>
      <c r="N339" s="51">
        <f t="shared" si="188"/>
        <v>0</v>
      </c>
      <c r="O339" s="51">
        <f t="shared" si="188"/>
        <v>0</v>
      </c>
      <c r="P339" s="51">
        <f t="shared" si="188"/>
        <v>0</v>
      </c>
      <c r="Q339" s="51">
        <f t="shared" si="188"/>
        <v>0</v>
      </c>
      <c r="R339" s="51">
        <f t="shared" si="188"/>
        <v>0</v>
      </c>
      <c r="S339" s="51">
        <f t="shared" si="188"/>
        <v>0</v>
      </c>
      <c r="T339" s="51">
        <f t="shared" si="188"/>
        <v>0</v>
      </c>
      <c r="U339" s="51">
        <f t="shared" si="188"/>
        <v>0</v>
      </c>
      <c r="V339" s="7"/>
    </row>
    <row r="340" spans="1:22" ht="14.4" customHeight="1" thickBot="1" x14ac:dyDescent="0.35">
      <c r="A340" s="100"/>
      <c r="B340" s="84"/>
      <c r="C340" s="34" t="s">
        <v>175</v>
      </c>
      <c r="D340" s="35" t="s">
        <v>176</v>
      </c>
      <c r="E340" s="72">
        <f>E325+E339</f>
        <v>11254.16</v>
      </c>
      <c r="F340" s="53"/>
      <c r="G340" s="53"/>
      <c r="H340" s="53">
        <f>H325+H339-P339+R339</f>
        <v>49045.969999999994</v>
      </c>
      <c r="I340" s="53">
        <f>I325+I339-Q339+S339</f>
        <v>109521.84</v>
      </c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36"/>
    </row>
    <row r="341" spans="1:22" ht="14.4" customHeight="1" x14ac:dyDescent="0.3">
      <c r="A341" s="98">
        <v>22</v>
      </c>
      <c r="B341" s="82" t="s">
        <v>53</v>
      </c>
      <c r="C341" s="30" t="s">
        <v>175</v>
      </c>
      <c r="D341" s="37" t="s">
        <v>72</v>
      </c>
      <c r="E341" s="75">
        <v>12997</v>
      </c>
      <c r="F341" s="55"/>
      <c r="G341" s="55"/>
      <c r="H341" s="58">
        <v>50296.76</v>
      </c>
      <c r="I341" s="58">
        <v>290184.37</v>
      </c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38"/>
    </row>
    <row r="342" spans="1:22" ht="14.4" customHeight="1" x14ac:dyDescent="0.3">
      <c r="A342" s="99"/>
      <c r="B342" s="83"/>
      <c r="C342" s="93" t="s">
        <v>58</v>
      </c>
      <c r="D342" s="3" t="s">
        <v>18</v>
      </c>
      <c r="E342" s="48">
        <v>488.82</v>
      </c>
      <c r="F342" s="50">
        <v>5.92</v>
      </c>
      <c r="G342" s="50">
        <v>47.5</v>
      </c>
      <c r="H342" s="48">
        <v>2893.81</v>
      </c>
      <c r="I342" s="48">
        <v>23218.95</v>
      </c>
      <c r="J342" s="50">
        <f>ROUND((E342*F342),2)</f>
        <v>2893.81</v>
      </c>
      <c r="K342" s="50">
        <f>ROUND((E342*G342),2)</f>
        <v>23218.95</v>
      </c>
      <c r="L342" s="50">
        <f>J342-H342</f>
        <v>0</v>
      </c>
      <c r="M342" s="50">
        <f>K342-I342</f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48">
        <v>0</v>
      </c>
      <c r="V342" s="8"/>
    </row>
    <row r="343" spans="1:22" x14ac:dyDescent="0.3">
      <c r="A343" s="99"/>
      <c r="B343" s="83"/>
      <c r="C343" s="94"/>
      <c r="D343" s="3" t="s">
        <v>19</v>
      </c>
      <c r="E343" s="48">
        <v>397.01</v>
      </c>
      <c r="F343" s="50">
        <v>5.92</v>
      </c>
      <c r="G343" s="50">
        <v>47.5</v>
      </c>
      <c r="H343" s="48">
        <v>2350.3000000000002</v>
      </c>
      <c r="I343" s="48">
        <v>18857.98</v>
      </c>
      <c r="J343" s="50">
        <f>ROUND((E343*F343),2)</f>
        <v>2350.3000000000002</v>
      </c>
      <c r="K343" s="50">
        <f t="shared" ref="K343:K354" si="189">ROUND((E343*G343),2)</f>
        <v>18857.98</v>
      </c>
      <c r="L343" s="50">
        <f t="shared" ref="L343:L353" si="190">J343-H343</f>
        <v>0</v>
      </c>
      <c r="M343" s="50">
        <f t="shared" ref="M343:M353" si="191">K343-I343</f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48">
        <v>0</v>
      </c>
      <c r="V343" s="8"/>
    </row>
    <row r="344" spans="1:22" x14ac:dyDescent="0.3">
      <c r="A344" s="99"/>
      <c r="B344" s="83"/>
      <c r="C344" s="94"/>
      <c r="D344" s="3" t="s">
        <v>99</v>
      </c>
      <c r="E344" s="48">
        <v>0</v>
      </c>
      <c r="F344" s="50">
        <v>5.92</v>
      </c>
      <c r="G344" s="50">
        <v>47.5</v>
      </c>
      <c r="H344" s="48">
        <v>2322.59</v>
      </c>
      <c r="I344" s="48">
        <v>0</v>
      </c>
      <c r="J344" s="50">
        <v>2322.59</v>
      </c>
      <c r="K344" s="50">
        <v>0</v>
      </c>
      <c r="L344" s="50">
        <f t="shared" si="190"/>
        <v>0</v>
      </c>
      <c r="M344" s="50">
        <f t="shared" si="191"/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0</v>
      </c>
      <c r="U344" s="48">
        <v>0</v>
      </c>
      <c r="V344" s="8"/>
    </row>
    <row r="345" spans="1:22" x14ac:dyDescent="0.3">
      <c r="A345" s="99"/>
      <c r="B345" s="83"/>
      <c r="C345" s="94"/>
      <c r="D345" s="3" t="s">
        <v>98</v>
      </c>
      <c r="E345" s="48">
        <v>392.33</v>
      </c>
      <c r="F345" s="50">
        <v>5.92</v>
      </c>
      <c r="G345" s="50">
        <v>34.5</v>
      </c>
      <c r="H345" s="48">
        <v>0</v>
      </c>
      <c r="I345" s="48">
        <v>18635.68</v>
      </c>
      <c r="J345" s="50">
        <v>0</v>
      </c>
      <c r="K345" s="50">
        <v>18635.68</v>
      </c>
      <c r="L345" s="50">
        <f t="shared" ref="L345" si="192">J345-H345</f>
        <v>0</v>
      </c>
      <c r="M345" s="50">
        <f t="shared" ref="M345" si="193">K345-I345</f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48">
        <v>0</v>
      </c>
      <c r="V345" s="8"/>
    </row>
    <row r="346" spans="1:22" x14ac:dyDescent="0.3">
      <c r="A346" s="99"/>
      <c r="B346" s="83"/>
      <c r="C346" s="94"/>
      <c r="D346" s="3" t="s">
        <v>20</v>
      </c>
      <c r="E346" s="48">
        <v>387.19</v>
      </c>
      <c r="F346" s="50">
        <v>5.92</v>
      </c>
      <c r="G346" s="50">
        <v>34.5</v>
      </c>
      <c r="H346" s="48">
        <v>2292.16</v>
      </c>
      <c r="I346" s="48">
        <v>13358.06</v>
      </c>
      <c r="J346" s="50">
        <f t="shared" ref="J346:J354" si="194">ROUND((E346*F346),2)</f>
        <v>2292.16</v>
      </c>
      <c r="K346" s="50">
        <f t="shared" si="189"/>
        <v>13358.06</v>
      </c>
      <c r="L346" s="50">
        <f t="shared" si="190"/>
        <v>0</v>
      </c>
      <c r="M346" s="50">
        <f t="shared" si="191"/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48">
        <v>0</v>
      </c>
      <c r="V346" s="8"/>
    </row>
    <row r="347" spans="1:22" x14ac:dyDescent="0.3">
      <c r="A347" s="99"/>
      <c r="B347" s="83"/>
      <c r="C347" s="94"/>
      <c r="D347" s="3" t="s">
        <v>21</v>
      </c>
      <c r="E347" s="48">
        <v>432.83</v>
      </c>
      <c r="F347" s="50">
        <v>5.92</v>
      </c>
      <c r="G347" s="50">
        <v>34.5</v>
      </c>
      <c r="H347" s="48">
        <v>2562.35</v>
      </c>
      <c r="I347" s="48">
        <v>14932.64</v>
      </c>
      <c r="J347" s="50">
        <f t="shared" si="194"/>
        <v>2562.35</v>
      </c>
      <c r="K347" s="50">
        <f t="shared" si="189"/>
        <v>14932.64</v>
      </c>
      <c r="L347" s="50">
        <f t="shared" si="190"/>
        <v>0</v>
      </c>
      <c r="M347" s="50">
        <f t="shared" si="191"/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0</v>
      </c>
      <c r="U347" s="48">
        <v>0</v>
      </c>
      <c r="V347" s="8"/>
    </row>
    <row r="348" spans="1:22" x14ac:dyDescent="0.3">
      <c r="A348" s="99"/>
      <c r="B348" s="83"/>
      <c r="C348" s="94"/>
      <c r="D348" s="3" t="s">
        <v>22</v>
      </c>
      <c r="E348" s="48">
        <v>465.58</v>
      </c>
      <c r="F348" s="50">
        <v>5.92</v>
      </c>
      <c r="G348" s="50">
        <v>34.5</v>
      </c>
      <c r="H348" s="48">
        <v>2756.23</v>
      </c>
      <c r="I348" s="48">
        <v>16062.51</v>
      </c>
      <c r="J348" s="50">
        <f t="shared" si="194"/>
        <v>2756.23</v>
      </c>
      <c r="K348" s="50">
        <f t="shared" si="189"/>
        <v>16062.51</v>
      </c>
      <c r="L348" s="50">
        <f t="shared" si="190"/>
        <v>0</v>
      </c>
      <c r="M348" s="50">
        <f t="shared" si="191"/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48">
        <v>0</v>
      </c>
      <c r="V348" s="8"/>
    </row>
    <row r="349" spans="1:22" x14ac:dyDescent="0.3">
      <c r="A349" s="99"/>
      <c r="B349" s="83"/>
      <c r="C349" s="94"/>
      <c r="D349" s="3" t="s">
        <v>23</v>
      </c>
      <c r="E349" s="48">
        <v>496.22</v>
      </c>
      <c r="F349" s="50">
        <v>5.92</v>
      </c>
      <c r="G349" s="50">
        <v>34.5</v>
      </c>
      <c r="H349" s="48">
        <v>2937.62</v>
      </c>
      <c r="I349" s="48">
        <v>17119.59</v>
      </c>
      <c r="J349" s="50">
        <f t="shared" si="194"/>
        <v>2937.62</v>
      </c>
      <c r="K349" s="50">
        <f t="shared" si="189"/>
        <v>17119.59</v>
      </c>
      <c r="L349" s="50">
        <f t="shared" si="190"/>
        <v>0</v>
      </c>
      <c r="M349" s="50">
        <f t="shared" si="191"/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48">
        <v>0</v>
      </c>
      <c r="V349" s="8"/>
    </row>
    <row r="350" spans="1:22" x14ac:dyDescent="0.3">
      <c r="A350" s="99"/>
      <c r="B350" s="83"/>
      <c r="C350" s="94"/>
      <c r="D350" s="3" t="s">
        <v>24</v>
      </c>
      <c r="E350" s="48">
        <v>538.13</v>
      </c>
      <c r="F350" s="50">
        <v>5.92</v>
      </c>
      <c r="G350" s="50">
        <v>34.5</v>
      </c>
      <c r="H350" s="48">
        <v>3185.73</v>
      </c>
      <c r="I350" s="48">
        <v>18565.490000000002</v>
      </c>
      <c r="J350" s="50">
        <f t="shared" si="194"/>
        <v>3185.73</v>
      </c>
      <c r="K350" s="50">
        <f t="shared" si="189"/>
        <v>18565.490000000002</v>
      </c>
      <c r="L350" s="50">
        <f t="shared" si="190"/>
        <v>0</v>
      </c>
      <c r="M350" s="50">
        <f t="shared" si="191"/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0</v>
      </c>
      <c r="U350" s="48">
        <v>0</v>
      </c>
      <c r="V350" s="8"/>
    </row>
    <row r="351" spans="1:22" x14ac:dyDescent="0.3">
      <c r="A351" s="99"/>
      <c r="B351" s="83"/>
      <c r="C351" s="94"/>
      <c r="D351" s="3" t="s">
        <v>25</v>
      </c>
      <c r="E351" s="48">
        <v>431.22</v>
      </c>
      <c r="F351" s="50">
        <v>5.92</v>
      </c>
      <c r="G351" s="50">
        <v>34.5</v>
      </c>
      <c r="H351" s="48">
        <v>2552.8200000000002</v>
      </c>
      <c r="I351" s="48">
        <v>14877.09</v>
      </c>
      <c r="J351" s="50">
        <f t="shared" si="194"/>
        <v>2552.8200000000002</v>
      </c>
      <c r="K351" s="50">
        <f t="shared" si="189"/>
        <v>14877.09</v>
      </c>
      <c r="L351" s="50">
        <f t="shared" si="190"/>
        <v>0</v>
      </c>
      <c r="M351" s="50">
        <f t="shared" si="191"/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48">
        <v>0</v>
      </c>
      <c r="V351" s="8"/>
    </row>
    <row r="352" spans="1:22" x14ac:dyDescent="0.3">
      <c r="A352" s="99"/>
      <c r="B352" s="83"/>
      <c r="C352" s="94"/>
      <c r="D352" s="3" t="s">
        <v>26</v>
      </c>
      <c r="E352" s="48">
        <v>608.07000000000005</v>
      </c>
      <c r="F352" s="50">
        <v>5.92</v>
      </c>
      <c r="G352" s="50">
        <v>34.5</v>
      </c>
      <c r="H352" s="48">
        <v>3599.77</v>
      </c>
      <c r="I352" s="48">
        <v>20978.42</v>
      </c>
      <c r="J352" s="50">
        <f t="shared" si="194"/>
        <v>3599.77</v>
      </c>
      <c r="K352" s="50">
        <f t="shared" si="189"/>
        <v>20978.42</v>
      </c>
      <c r="L352" s="50">
        <f t="shared" si="190"/>
        <v>0</v>
      </c>
      <c r="M352" s="50">
        <f t="shared" si="191"/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0</v>
      </c>
      <c r="U352" s="48">
        <v>0</v>
      </c>
      <c r="V352" s="8"/>
    </row>
    <row r="353" spans="1:22" x14ac:dyDescent="0.3">
      <c r="A353" s="99"/>
      <c r="B353" s="83"/>
      <c r="C353" s="94"/>
      <c r="D353" s="3" t="s">
        <v>27</v>
      </c>
      <c r="E353" s="48">
        <v>626.92999999999995</v>
      </c>
      <c r="F353" s="50">
        <v>5.92</v>
      </c>
      <c r="G353" s="50">
        <v>34.5</v>
      </c>
      <c r="H353" s="48">
        <v>3711.43</v>
      </c>
      <c r="I353" s="48">
        <v>21629.09</v>
      </c>
      <c r="J353" s="50">
        <f t="shared" si="194"/>
        <v>3711.43</v>
      </c>
      <c r="K353" s="50">
        <f t="shared" si="189"/>
        <v>21629.09</v>
      </c>
      <c r="L353" s="50">
        <f t="shared" si="190"/>
        <v>0</v>
      </c>
      <c r="M353" s="50">
        <f t="shared" si="191"/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48">
        <v>0</v>
      </c>
      <c r="V353" s="8"/>
    </row>
    <row r="354" spans="1:22" x14ac:dyDescent="0.3">
      <c r="A354" s="99"/>
      <c r="B354" s="83"/>
      <c r="C354" s="95"/>
      <c r="D354" s="3" t="s">
        <v>28</v>
      </c>
      <c r="E354" s="48">
        <v>385.66</v>
      </c>
      <c r="F354" s="50">
        <v>5.92</v>
      </c>
      <c r="G354" s="50">
        <v>34.5</v>
      </c>
      <c r="H354" s="48">
        <v>2283.11</v>
      </c>
      <c r="I354" s="48">
        <v>13305.27</v>
      </c>
      <c r="J354" s="50">
        <f t="shared" si="194"/>
        <v>2283.11</v>
      </c>
      <c r="K354" s="50">
        <f t="shared" si="189"/>
        <v>13305.27</v>
      </c>
      <c r="L354" s="50">
        <v>0</v>
      </c>
      <c r="M354" s="50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48">
        <v>0</v>
      </c>
      <c r="V354" s="8" t="s">
        <v>118</v>
      </c>
    </row>
    <row r="355" spans="1:22" s="4" customFormat="1" x14ac:dyDescent="0.3">
      <c r="A355" s="99"/>
      <c r="B355" s="83"/>
      <c r="C355" s="26" t="s">
        <v>174</v>
      </c>
      <c r="D355" s="5" t="s">
        <v>73</v>
      </c>
      <c r="E355" s="71">
        <f>SUM(E342:E354)</f>
        <v>5649.99</v>
      </c>
      <c r="F355" s="51"/>
      <c r="G355" s="51"/>
      <c r="H355" s="51">
        <f>SUM(H342:H354)</f>
        <v>33447.919999999998</v>
      </c>
      <c r="I355" s="51">
        <f t="shared" ref="I355:U355" si="195">SUM(I342:I354)</f>
        <v>211540.76999999996</v>
      </c>
      <c r="J355" s="51">
        <f t="shared" si="195"/>
        <v>33447.919999999998</v>
      </c>
      <c r="K355" s="51">
        <f t="shared" si="195"/>
        <v>211540.76999999996</v>
      </c>
      <c r="L355" s="51">
        <f t="shared" si="195"/>
        <v>0</v>
      </c>
      <c r="M355" s="51">
        <f t="shared" si="195"/>
        <v>0</v>
      </c>
      <c r="N355" s="51">
        <f t="shared" si="195"/>
        <v>0</v>
      </c>
      <c r="O355" s="51">
        <f t="shared" si="195"/>
        <v>0</v>
      </c>
      <c r="P355" s="51">
        <f t="shared" si="195"/>
        <v>0</v>
      </c>
      <c r="Q355" s="51">
        <f t="shared" si="195"/>
        <v>0</v>
      </c>
      <c r="R355" s="51">
        <f t="shared" si="195"/>
        <v>0</v>
      </c>
      <c r="S355" s="51">
        <f t="shared" si="195"/>
        <v>0</v>
      </c>
      <c r="T355" s="51">
        <f t="shared" si="195"/>
        <v>0</v>
      </c>
      <c r="U355" s="51">
        <f t="shared" si="195"/>
        <v>0</v>
      </c>
      <c r="V355" s="7"/>
    </row>
    <row r="356" spans="1:22" ht="14.4" customHeight="1" thickBot="1" x14ac:dyDescent="0.35">
      <c r="A356" s="100"/>
      <c r="B356" s="84"/>
      <c r="C356" s="34" t="s">
        <v>175</v>
      </c>
      <c r="D356" s="35" t="s">
        <v>176</v>
      </c>
      <c r="E356" s="72">
        <f>E341+E355</f>
        <v>18646.989999999998</v>
      </c>
      <c r="F356" s="53"/>
      <c r="G356" s="53"/>
      <c r="H356" s="53">
        <f>H341+H355-P355+R355</f>
        <v>83744.679999999993</v>
      </c>
      <c r="I356" s="53">
        <f>I341+I355-Q355+S355</f>
        <v>501725.13999999996</v>
      </c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36"/>
    </row>
    <row r="357" spans="1:22" ht="14.4" customHeight="1" x14ac:dyDescent="0.3">
      <c r="A357" s="98">
        <v>23</v>
      </c>
      <c r="B357" s="82" t="s">
        <v>53</v>
      </c>
      <c r="C357" s="30" t="s">
        <v>175</v>
      </c>
      <c r="D357" s="37" t="s">
        <v>72</v>
      </c>
      <c r="E357" s="76">
        <v>1299.18</v>
      </c>
      <c r="F357" s="66"/>
      <c r="G357" s="55"/>
      <c r="H357" s="58">
        <v>4760.3200000000006</v>
      </c>
      <c r="I357" s="58">
        <v>29018.74</v>
      </c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38"/>
    </row>
    <row r="358" spans="1:22" ht="14.4" customHeight="1" x14ac:dyDescent="0.3">
      <c r="A358" s="99"/>
      <c r="B358" s="83"/>
      <c r="C358" s="93" t="s">
        <v>50</v>
      </c>
      <c r="D358" s="3" t="s">
        <v>18</v>
      </c>
      <c r="E358" s="48">
        <v>136.76</v>
      </c>
      <c r="F358" s="50">
        <v>5.92</v>
      </c>
      <c r="G358" s="50">
        <v>47.5</v>
      </c>
      <c r="H358" s="48">
        <v>809.62</v>
      </c>
      <c r="I358" s="48">
        <v>6496.1</v>
      </c>
      <c r="J358" s="50">
        <f>ROUND((E358*F358),2)</f>
        <v>809.62</v>
      </c>
      <c r="K358" s="50">
        <f>ROUND((E358*G358),2)</f>
        <v>6496.1</v>
      </c>
      <c r="L358" s="50">
        <f>J358-H358</f>
        <v>0</v>
      </c>
      <c r="M358" s="50">
        <f>K358-I358</f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0</v>
      </c>
      <c r="U358" s="48">
        <v>0</v>
      </c>
      <c r="V358" s="8"/>
    </row>
    <row r="359" spans="1:22" x14ac:dyDescent="0.3">
      <c r="A359" s="99"/>
      <c r="B359" s="83"/>
      <c r="C359" s="94"/>
      <c r="D359" s="3" t="s">
        <v>19</v>
      </c>
      <c r="E359" s="48">
        <v>111.76</v>
      </c>
      <c r="F359" s="50">
        <v>5.92</v>
      </c>
      <c r="G359" s="50">
        <v>47.5</v>
      </c>
      <c r="H359" s="48">
        <v>661.62</v>
      </c>
      <c r="I359" s="48">
        <v>5308.6</v>
      </c>
      <c r="J359" s="50">
        <f>ROUND((E359*F359),2)</f>
        <v>661.62</v>
      </c>
      <c r="K359" s="50">
        <f t="shared" ref="K359:K370" si="196">ROUND((E359*G359),2)</f>
        <v>5308.6</v>
      </c>
      <c r="L359" s="50">
        <f t="shared" ref="L359:L369" si="197">J359-H359</f>
        <v>0</v>
      </c>
      <c r="M359" s="50">
        <f t="shared" ref="M359:M369" si="198">K359-I359</f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48">
        <v>0</v>
      </c>
      <c r="V359" s="8"/>
    </row>
    <row r="360" spans="1:22" x14ac:dyDescent="0.3">
      <c r="A360" s="99"/>
      <c r="B360" s="83"/>
      <c r="C360" s="94"/>
      <c r="D360" s="3" t="s">
        <v>99</v>
      </c>
      <c r="E360" s="48">
        <v>0</v>
      </c>
      <c r="F360" s="50">
        <v>5.92</v>
      </c>
      <c r="G360" s="50">
        <v>47.5</v>
      </c>
      <c r="H360" s="48">
        <v>713.95</v>
      </c>
      <c r="I360" s="48">
        <v>0</v>
      </c>
      <c r="J360" s="50">
        <v>713.95</v>
      </c>
      <c r="K360" s="50">
        <v>0</v>
      </c>
      <c r="L360" s="50">
        <f t="shared" si="197"/>
        <v>0</v>
      </c>
      <c r="M360" s="50">
        <f t="shared" si="198"/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48">
        <v>0</v>
      </c>
      <c r="V360" s="8"/>
    </row>
    <row r="361" spans="1:22" x14ac:dyDescent="0.3">
      <c r="A361" s="99"/>
      <c r="B361" s="83"/>
      <c r="C361" s="94"/>
      <c r="D361" s="3" t="s">
        <v>98</v>
      </c>
      <c r="E361" s="48">
        <v>120.6</v>
      </c>
      <c r="F361" s="50">
        <v>5.92</v>
      </c>
      <c r="G361" s="50">
        <v>95</v>
      </c>
      <c r="H361" s="48">
        <v>0</v>
      </c>
      <c r="I361" s="48">
        <v>11457</v>
      </c>
      <c r="J361" s="50">
        <v>0</v>
      </c>
      <c r="K361" s="50">
        <v>11457</v>
      </c>
      <c r="L361" s="50">
        <f t="shared" ref="L361" si="199">J361-H361</f>
        <v>0</v>
      </c>
      <c r="M361" s="50">
        <f t="shared" ref="M361" si="200">K361-I361</f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48">
        <v>0</v>
      </c>
      <c r="V361" s="8"/>
    </row>
    <row r="362" spans="1:22" x14ac:dyDescent="0.3">
      <c r="A362" s="99"/>
      <c r="B362" s="83"/>
      <c r="C362" s="94"/>
      <c r="D362" s="3" t="s">
        <v>20</v>
      </c>
      <c r="E362" s="48">
        <v>113.88</v>
      </c>
      <c r="F362" s="50">
        <v>5.92</v>
      </c>
      <c r="G362" s="50">
        <v>69</v>
      </c>
      <c r="H362" s="48">
        <v>674.17</v>
      </c>
      <c r="I362" s="48">
        <v>7857.72</v>
      </c>
      <c r="J362" s="50">
        <f t="shared" ref="J362:J370" si="201">ROUND((E362*F362),2)</f>
        <v>674.17</v>
      </c>
      <c r="K362" s="50">
        <f t="shared" si="196"/>
        <v>7857.72</v>
      </c>
      <c r="L362" s="50">
        <f t="shared" si="197"/>
        <v>0</v>
      </c>
      <c r="M362" s="50">
        <f t="shared" si="198"/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48">
        <v>0</v>
      </c>
      <c r="V362" s="8"/>
    </row>
    <row r="363" spans="1:22" x14ac:dyDescent="0.3">
      <c r="A363" s="99"/>
      <c r="B363" s="83"/>
      <c r="C363" s="94"/>
      <c r="D363" s="3" t="s">
        <v>21</v>
      </c>
      <c r="E363" s="48">
        <v>103.92</v>
      </c>
      <c r="F363" s="50">
        <v>5.92</v>
      </c>
      <c r="G363" s="50">
        <v>69</v>
      </c>
      <c r="H363" s="48">
        <v>615.21</v>
      </c>
      <c r="I363" s="48">
        <v>7170.48</v>
      </c>
      <c r="J363" s="50">
        <f t="shared" si="201"/>
        <v>615.21</v>
      </c>
      <c r="K363" s="50">
        <f t="shared" si="196"/>
        <v>7170.48</v>
      </c>
      <c r="L363" s="50">
        <f t="shared" si="197"/>
        <v>0</v>
      </c>
      <c r="M363" s="50">
        <f t="shared" si="198"/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48">
        <v>0</v>
      </c>
      <c r="V363" s="8"/>
    </row>
    <row r="364" spans="1:22" x14ac:dyDescent="0.3">
      <c r="A364" s="99"/>
      <c r="B364" s="83"/>
      <c r="C364" s="94"/>
      <c r="D364" s="3" t="s">
        <v>22</v>
      </c>
      <c r="E364" s="48">
        <v>129.52000000000001</v>
      </c>
      <c r="F364" s="50">
        <v>5.92</v>
      </c>
      <c r="G364" s="50">
        <v>69</v>
      </c>
      <c r="H364" s="48">
        <v>766.76</v>
      </c>
      <c r="I364" s="48">
        <v>8936.8799999999992</v>
      </c>
      <c r="J364" s="50">
        <f t="shared" si="201"/>
        <v>766.76</v>
      </c>
      <c r="K364" s="50">
        <f t="shared" si="196"/>
        <v>8936.8799999999992</v>
      </c>
      <c r="L364" s="50">
        <f t="shared" si="197"/>
        <v>0</v>
      </c>
      <c r="M364" s="50">
        <f t="shared" si="198"/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48">
        <v>0</v>
      </c>
      <c r="V364" s="8"/>
    </row>
    <row r="365" spans="1:22" x14ac:dyDescent="0.3">
      <c r="A365" s="99"/>
      <c r="B365" s="83"/>
      <c r="C365" s="94"/>
      <c r="D365" s="3" t="s">
        <v>23</v>
      </c>
      <c r="E365" s="48">
        <v>30.14</v>
      </c>
      <c r="F365" s="50">
        <v>5.92</v>
      </c>
      <c r="G365" s="50">
        <v>69</v>
      </c>
      <c r="H365" s="48">
        <v>178.43</v>
      </c>
      <c r="I365" s="48">
        <v>2079.66</v>
      </c>
      <c r="J365" s="50">
        <f t="shared" si="201"/>
        <v>178.43</v>
      </c>
      <c r="K365" s="50">
        <f t="shared" si="196"/>
        <v>2079.66</v>
      </c>
      <c r="L365" s="50">
        <f t="shared" si="197"/>
        <v>0</v>
      </c>
      <c r="M365" s="50">
        <f t="shared" si="198"/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48">
        <v>0</v>
      </c>
      <c r="V365" s="8"/>
    </row>
    <row r="366" spans="1:22" x14ac:dyDescent="0.3">
      <c r="A366" s="99"/>
      <c r="B366" s="83"/>
      <c r="C366" s="94"/>
      <c r="D366" s="3" t="s">
        <v>24</v>
      </c>
      <c r="E366" s="48">
        <v>20.02</v>
      </c>
      <c r="F366" s="50">
        <v>5.92</v>
      </c>
      <c r="G366" s="50">
        <v>69</v>
      </c>
      <c r="H366" s="48">
        <v>118.52</v>
      </c>
      <c r="I366" s="48">
        <v>1381.38</v>
      </c>
      <c r="J366" s="50">
        <f t="shared" si="201"/>
        <v>118.52</v>
      </c>
      <c r="K366" s="50">
        <f t="shared" si="196"/>
        <v>1381.38</v>
      </c>
      <c r="L366" s="50">
        <f t="shared" si="197"/>
        <v>0</v>
      </c>
      <c r="M366" s="50">
        <f t="shared" si="198"/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48">
        <v>0</v>
      </c>
      <c r="V366" s="8"/>
    </row>
    <row r="367" spans="1:22" x14ac:dyDescent="0.3">
      <c r="A367" s="99"/>
      <c r="B367" s="83"/>
      <c r="C367" s="94"/>
      <c r="D367" s="3" t="s">
        <v>25</v>
      </c>
      <c r="E367" s="48">
        <v>29.84</v>
      </c>
      <c r="F367" s="50">
        <v>5.92</v>
      </c>
      <c r="G367" s="50">
        <v>69</v>
      </c>
      <c r="H367" s="48">
        <v>176.65</v>
      </c>
      <c r="I367" s="48">
        <v>2058.96</v>
      </c>
      <c r="J367" s="50">
        <f t="shared" si="201"/>
        <v>176.65</v>
      </c>
      <c r="K367" s="50">
        <f t="shared" si="196"/>
        <v>2058.96</v>
      </c>
      <c r="L367" s="50">
        <f t="shared" si="197"/>
        <v>0</v>
      </c>
      <c r="M367" s="50">
        <f t="shared" si="198"/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0</v>
      </c>
      <c r="U367" s="48">
        <v>0</v>
      </c>
      <c r="V367" s="8"/>
    </row>
    <row r="368" spans="1:22" x14ac:dyDescent="0.3">
      <c r="A368" s="99"/>
      <c r="B368" s="83"/>
      <c r="C368" s="94"/>
      <c r="D368" s="3" t="s">
        <v>26</v>
      </c>
      <c r="E368" s="48">
        <v>41.7</v>
      </c>
      <c r="F368" s="50">
        <v>5.92</v>
      </c>
      <c r="G368" s="50">
        <v>69</v>
      </c>
      <c r="H368" s="48">
        <v>246.86</v>
      </c>
      <c r="I368" s="48">
        <v>2877.3</v>
      </c>
      <c r="J368" s="50">
        <f t="shared" si="201"/>
        <v>246.86</v>
      </c>
      <c r="K368" s="50">
        <f t="shared" si="196"/>
        <v>2877.3</v>
      </c>
      <c r="L368" s="50">
        <f t="shared" si="197"/>
        <v>0</v>
      </c>
      <c r="M368" s="50">
        <f t="shared" si="198"/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48">
        <v>0</v>
      </c>
      <c r="V368" s="8"/>
    </row>
    <row r="369" spans="1:22" x14ac:dyDescent="0.3">
      <c r="A369" s="99"/>
      <c r="B369" s="83"/>
      <c r="C369" s="94"/>
      <c r="D369" s="3" t="s">
        <v>27</v>
      </c>
      <c r="E369" s="48">
        <v>45.92</v>
      </c>
      <c r="F369" s="50">
        <v>5.92</v>
      </c>
      <c r="G369" s="50">
        <v>69</v>
      </c>
      <c r="H369" s="48">
        <v>271.85000000000002</v>
      </c>
      <c r="I369" s="48">
        <v>3168.48</v>
      </c>
      <c r="J369" s="50">
        <f t="shared" si="201"/>
        <v>271.85000000000002</v>
      </c>
      <c r="K369" s="50">
        <f t="shared" si="196"/>
        <v>3168.48</v>
      </c>
      <c r="L369" s="50">
        <f t="shared" si="197"/>
        <v>0</v>
      </c>
      <c r="M369" s="50">
        <f t="shared" si="198"/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48">
        <v>0</v>
      </c>
      <c r="V369" s="8"/>
    </row>
    <row r="370" spans="1:22" x14ac:dyDescent="0.3">
      <c r="A370" s="99"/>
      <c r="B370" s="83"/>
      <c r="C370" s="95"/>
      <c r="D370" s="3" t="s">
        <v>28</v>
      </c>
      <c r="E370" s="48">
        <v>60.04</v>
      </c>
      <c r="F370" s="50">
        <v>5.92</v>
      </c>
      <c r="G370" s="50">
        <v>69</v>
      </c>
      <c r="H370" s="48">
        <v>355.44</v>
      </c>
      <c r="I370" s="48">
        <v>4142.76</v>
      </c>
      <c r="J370" s="50">
        <f t="shared" si="201"/>
        <v>355.44</v>
      </c>
      <c r="K370" s="50">
        <f t="shared" si="196"/>
        <v>4142.76</v>
      </c>
      <c r="L370" s="50">
        <v>0</v>
      </c>
      <c r="M370" s="50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48">
        <v>0</v>
      </c>
      <c r="V370" s="8" t="s">
        <v>118</v>
      </c>
    </row>
    <row r="371" spans="1:22" s="4" customFormat="1" x14ac:dyDescent="0.3">
      <c r="A371" s="99"/>
      <c r="B371" s="83"/>
      <c r="C371" s="26" t="s">
        <v>174</v>
      </c>
      <c r="D371" s="5" t="s">
        <v>73</v>
      </c>
      <c r="E371" s="71">
        <f>SUM(E358:E370)</f>
        <v>944.09999999999991</v>
      </c>
      <c r="F371" s="51"/>
      <c r="G371" s="51"/>
      <c r="H371" s="51">
        <f>SUM(H358:H370)</f>
        <v>5589.08</v>
      </c>
      <c r="I371" s="51">
        <f t="shared" ref="I371:U371" si="202">SUM(I358:I370)</f>
        <v>62935.320000000007</v>
      </c>
      <c r="J371" s="51">
        <f t="shared" si="202"/>
        <v>5589.08</v>
      </c>
      <c r="K371" s="51">
        <f t="shared" si="202"/>
        <v>62935.320000000007</v>
      </c>
      <c r="L371" s="51">
        <f t="shared" si="202"/>
        <v>0</v>
      </c>
      <c r="M371" s="51">
        <f t="shared" si="202"/>
        <v>0</v>
      </c>
      <c r="N371" s="51">
        <f t="shared" si="202"/>
        <v>0</v>
      </c>
      <c r="O371" s="51">
        <f t="shared" si="202"/>
        <v>0</v>
      </c>
      <c r="P371" s="51">
        <f t="shared" si="202"/>
        <v>0</v>
      </c>
      <c r="Q371" s="51">
        <f t="shared" si="202"/>
        <v>0</v>
      </c>
      <c r="R371" s="51">
        <f t="shared" si="202"/>
        <v>0</v>
      </c>
      <c r="S371" s="51">
        <f t="shared" si="202"/>
        <v>0</v>
      </c>
      <c r="T371" s="51">
        <f t="shared" si="202"/>
        <v>0</v>
      </c>
      <c r="U371" s="51">
        <f t="shared" si="202"/>
        <v>0</v>
      </c>
      <c r="V371" s="7"/>
    </row>
    <row r="372" spans="1:22" ht="14.4" customHeight="1" thickBot="1" x14ac:dyDescent="0.35">
      <c r="A372" s="100"/>
      <c r="B372" s="84"/>
      <c r="C372" s="34" t="s">
        <v>175</v>
      </c>
      <c r="D372" s="35" t="s">
        <v>176</v>
      </c>
      <c r="E372" s="72">
        <f>E357+E371</f>
        <v>2243.2799999999997</v>
      </c>
      <c r="F372" s="53"/>
      <c r="G372" s="53"/>
      <c r="H372" s="53">
        <f>H357+H371-P371+R371</f>
        <v>10349.400000000001</v>
      </c>
      <c r="I372" s="53">
        <f>I357+I371-Q371+S371</f>
        <v>91954.060000000012</v>
      </c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36"/>
    </row>
    <row r="373" spans="1:22" ht="14.4" customHeight="1" x14ac:dyDescent="0.3">
      <c r="A373" s="98">
        <v>24</v>
      </c>
      <c r="B373" s="101" t="s">
        <v>59</v>
      </c>
      <c r="C373" s="30" t="s">
        <v>175</v>
      </c>
      <c r="D373" s="37" t="s">
        <v>72</v>
      </c>
      <c r="E373" s="57">
        <f t="shared" ref="E373" si="203">E389+E405+E421+E437+E453+E469+E485</f>
        <v>166265.48000000001</v>
      </c>
      <c r="F373" s="49"/>
      <c r="G373" s="49"/>
      <c r="H373" s="49">
        <f t="shared" ref="H373:I373" si="204">H389+H405+H421+H437+H453+H469+H485</f>
        <v>424472.57</v>
      </c>
      <c r="I373" s="49">
        <f t="shared" si="204"/>
        <v>7546480.8099999996</v>
      </c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44"/>
    </row>
    <row r="374" spans="1:22" ht="14.4" customHeight="1" x14ac:dyDescent="0.3">
      <c r="A374" s="99"/>
      <c r="B374" s="83"/>
      <c r="C374" s="87" t="s">
        <v>60</v>
      </c>
      <c r="D374" s="3" t="s">
        <v>18</v>
      </c>
      <c r="E374" s="70">
        <f>E390+E406+E422+E438+E454+E470+E486</f>
        <v>4729.4480000000003</v>
      </c>
      <c r="F374" s="50">
        <v>2.63</v>
      </c>
      <c r="G374" s="50">
        <v>95</v>
      </c>
      <c r="H374" s="50">
        <f t="shared" ref="H374:Q374" si="205">H390+H406+H422+H438+H454+H470+H486</f>
        <v>12438.449999999999</v>
      </c>
      <c r="I374" s="50">
        <f t="shared" si="205"/>
        <v>449297.56</v>
      </c>
      <c r="J374" s="50">
        <f t="shared" si="205"/>
        <v>12438.449999999999</v>
      </c>
      <c r="K374" s="50">
        <f t="shared" si="205"/>
        <v>449297.56</v>
      </c>
      <c r="L374" s="50">
        <f t="shared" si="205"/>
        <v>0</v>
      </c>
      <c r="M374" s="50">
        <f t="shared" si="205"/>
        <v>0</v>
      </c>
      <c r="N374" s="50">
        <f t="shared" si="205"/>
        <v>0</v>
      </c>
      <c r="O374" s="50">
        <f t="shared" si="205"/>
        <v>0</v>
      </c>
      <c r="P374" s="50">
        <f t="shared" si="205"/>
        <v>0</v>
      </c>
      <c r="Q374" s="50">
        <f t="shared" si="205"/>
        <v>66284.44</v>
      </c>
      <c r="R374" s="50">
        <v>12902.49</v>
      </c>
      <c r="S374" s="50">
        <v>279635.78000000003</v>
      </c>
      <c r="T374" s="50">
        <f>T390+T406+T422+T438+T454+T470+T486</f>
        <v>0</v>
      </c>
      <c r="U374" s="50">
        <f>U390+U406+U422+U438+U454+U470+U486</f>
        <v>0</v>
      </c>
      <c r="V374" s="6" t="s">
        <v>97</v>
      </c>
    </row>
    <row r="375" spans="1:22" x14ac:dyDescent="0.3">
      <c r="A375" s="99"/>
      <c r="B375" s="83"/>
      <c r="C375" s="83"/>
      <c r="D375" s="3" t="s">
        <v>19</v>
      </c>
      <c r="E375" s="70">
        <f t="shared" ref="E375:E386" si="206">E391+E407+E423+E439+E455+E471+E487</f>
        <v>4554.9000000000005</v>
      </c>
      <c r="F375" s="50">
        <v>2.63</v>
      </c>
      <c r="G375" s="50">
        <v>95</v>
      </c>
      <c r="H375" s="50">
        <f t="shared" ref="H375:U377" si="207">H391+H407+H423+H439+H455+H471+H487</f>
        <v>11979.39</v>
      </c>
      <c r="I375" s="50">
        <f t="shared" si="207"/>
        <v>314288.10000000003</v>
      </c>
      <c r="J375" s="50">
        <f t="shared" si="207"/>
        <v>11979.39</v>
      </c>
      <c r="K375" s="60">
        <f t="shared" si="207"/>
        <v>432715.50000000006</v>
      </c>
      <c r="L375" s="60">
        <f t="shared" si="207"/>
        <v>0</v>
      </c>
      <c r="M375" s="68">
        <f t="shared" si="207"/>
        <v>118427.39999999997</v>
      </c>
      <c r="N375" s="50">
        <f t="shared" si="207"/>
        <v>0</v>
      </c>
      <c r="O375" s="50">
        <f t="shared" si="207"/>
        <v>0</v>
      </c>
      <c r="P375" s="50">
        <f t="shared" si="207"/>
        <v>0</v>
      </c>
      <c r="Q375" s="50">
        <f t="shared" si="207"/>
        <v>0</v>
      </c>
      <c r="R375" s="50">
        <f t="shared" si="207"/>
        <v>0</v>
      </c>
      <c r="S375" s="50">
        <f t="shared" si="207"/>
        <v>0</v>
      </c>
      <c r="T375" s="50">
        <f t="shared" si="207"/>
        <v>0</v>
      </c>
      <c r="U375" s="50">
        <f t="shared" si="207"/>
        <v>0</v>
      </c>
      <c r="V375" s="6"/>
    </row>
    <row r="376" spans="1:22" x14ac:dyDescent="0.3">
      <c r="A376" s="99"/>
      <c r="B376" s="83"/>
      <c r="C376" s="83"/>
      <c r="D376" s="3" t="s">
        <v>74</v>
      </c>
      <c r="E376" s="70">
        <f t="shared" si="206"/>
        <v>3440.6790000000001</v>
      </c>
      <c r="F376" s="50">
        <v>2.63</v>
      </c>
      <c r="G376" s="50">
        <v>95</v>
      </c>
      <c r="H376" s="60">
        <f t="shared" ref="H376" si="208">H392+H408+H424+H440+H456+H472+H488</f>
        <v>9048.98</v>
      </c>
      <c r="I376" s="50">
        <f t="shared" si="207"/>
        <v>445291.92</v>
      </c>
      <c r="J376" s="60">
        <f t="shared" ref="J376:U377" si="209">J392+J408+J424+J440+J456+J472+J488</f>
        <v>9048.98</v>
      </c>
      <c r="K376" s="60">
        <f t="shared" si="207"/>
        <v>326864.52</v>
      </c>
      <c r="L376" s="60">
        <f t="shared" si="209"/>
        <v>0</v>
      </c>
      <c r="M376" s="68">
        <f t="shared" si="209"/>
        <v>-118427.39999999997</v>
      </c>
      <c r="N376" s="50">
        <f t="shared" si="209"/>
        <v>0</v>
      </c>
      <c r="O376" s="50">
        <f t="shared" si="209"/>
        <v>0</v>
      </c>
      <c r="P376" s="50">
        <f t="shared" si="209"/>
        <v>0</v>
      </c>
      <c r="Q376" s="50">
        <f t="shared" si="209"/>
        <v>128905.15</v>
      </c>
      <c r="R376" s="50">
        <f t="shared" si="209"/>
        <v>0</v>
      </c>
      <c r="S376" s="50">
        <f t="shared" si="209"/>
        <v>0</v>
      </c>
      <c r="T376" s="50">
        <f t="shared" si="209"/>
        <v>0</v>
      </c>
      <c r="U376" s="50">
        <f t="shared" si="209"/>
        <v>0</v>
      </c>
      <c r="V376" s="6" t="s">
        <v>78</v>
      </c>
    </row>
    <row r="377" spans="1:22" x14ac:dyDescent="0.3">
      <c r="A377" s="99"/>
      <c r="B377" s="83"/>
      <c r="C377" s="83"/>
      <c r="D377" s="3" t="s">
        <v>86</v>
      </c>
      <c r="E377" s="70">
        <f t="shared" si="206"/>
        <v>1720.3400000000001</v>
      </c>
      <c r="F377" s="50">
        <v>2.63</v>
      </c>
      <c r="G377" s="50">
        <v>69</v>
      </c>
      <c r="H377" s="60">
        <f t="shared" ref="H377" si="210">H393+H409+H425+H441+H457+H473+H489</f>
        <v>4524.4900000000007</v>
      </c>
      <c r="I377" s="50">
        <f t="shared" si="207"/>
        <v>118703.47</v>
      </c>
      <c r="J377" s="60">
        <f t="shared" si="209"/>
        <v>4524.4900000000007</v>
      </c>
      <c r="K377" s="60">
        <f t="shared" si="209"/>
        <v>118703.47</v>
      </c>
      <c r="L377" s="60">
        <f t="shared" si="209"/>
        <v>0</v>
      </c>
      <c r="M377" s="60">
        <f t="shared" si="209"/>
        <v>0</v>
      </c>
      <c r="N377" s="50">
        <f t="shared" si="209"/>
        <v>0</v>
      </c>
      <c r="O377" s="50">
        <f t="shared" si="209"/>
        <v>0</v>
      </c>
      <c r="P377" s="50">
        <f t="shared" si="209"/>
        <v>0</v>
      </c>
      <c r="Q377" s="50">
        <f t="shared" si="209"/>
        <v>0</v>
      </c>
      <c r="R377" s="50">
        <f t="shared" si="209"/>
        <v>0</v>
      </c>
      <c r="S377" s="50">
        <f t="shared" si="209"/>
        <v>0</v>
      </c>
      <c r="T377" s="50">
        <f t="shared" si="209"/>
        <v>0</v>
      </c>
      <c r="U377" s="50">
        <f t="shared" si="209"/>
        <v>0</v>
      </c>
      <c r="V377" s="6" t="s">
        <v>79</v>
      </c>
    </row>
    <row r="378" spans="1:22" x14ac:dyDescent="0.3">
      <c r="A378" s="99"/>
      <c r="B378" s="83"/>
      <c r="C378" s="83"/>
      <c r="D378" s="3" t="s">
        <v>20</v>
      </c>
      <c r="E378" s="70">
        <f t="shared" si="206"/>
        <v>4480.027</v>
      </c>
      <c r="F378" s="50">
        <v>2.63</v>
      </c>
      <c r="G378" s="50">
        <v>69</v>
      </c>
      <c r="H378" s="50">
        <f t="shared" ref="H378:U378" si="211">H394+H410+H426+H442+H458+H474+H490</f>
        <v>11782.469999999998</v>
      </c>
      <c r="I378" s="50">
        <f t="shared" si="211"/>
        <v>309121.86</v>
      </c>
      <c r="J378" s="50">
        <f t="shared" si="211"/>
        <v>11782.469999999998</v>
      </c>
      <c r="K378" s="50">
        <f t="shared" si="211"/>
        <v>309121.86</v>
      </c>
      <c r="L378" s="50">
        <f t="shared" si="211"/>
        <v>0</v>
      </c>
      <c r="M378" s="50">
        <f t="shared" si="211"/>
        <v>0</v>
      </c>
      <c r="N378" s="50">
        <f t="shared" si="211"/>
        <v>0</v>
      </c>
      <c r="O378" s="50">
        <f t="shared" si="211"/>
        <v>0</v>
      </c>
      <c r="P378" s="50">
        <f t="shared" si="211"/>
        <v>0</v>
      </c>
      <c r="Q378" s="50">
        <f t="shared" si="211"/>
        <v>0</v>
      </c>
      <c r="R378" s="50">
        <f t="shared" si="211"/>
        <v>0</v>
      </c>
      <c r="S378" s="50">
        <f t="shared" si="211"/>
        <v>0</v>
      </c>
      <c r="T378" s="50">
        <f t="shared" si="211"/>
        <v>0</v>
      </c>
      <c r="U378" s="50">
        <f t="shared" si="211"/>
        <v>0</v>
      </c>
      <c r="V378" s="6" t="s">
        <v>81</v>
      </c>
    </row>
    <row r="379" spans="1:22" x14ac:dyDescent="0.3">
      <c r="A379" s="99"/>
      <c r="B379" s="83"/>
      <c r="C379" s="83"/>
      <c r="D379" s="3" t="s">
        <v>21</v>
      </c>
      <c r="E379" s="70">
        <f t="shared" si="206"/>
        <v>5443.1900000000005</v>
      </c>
      <c r="F379" s="50">
        <v>2.63</v>
      </c>
      <c r="G379" s="50">
        <v>69</v>
      </c>
      <c r="H379" s="50">
        <f t="shared" ref="H379:U379" si="212">H395+H411+H427+H443+H459+H475+H491</f>
        <v>14315.589999999998</v>
      </c>
      <c r="I379" s="50">
        <f t="shared" si="212"/>
        <v>375580.11</v>
      </c>
      <c r="J379" s="50">
        <f t="shared" si="212"/>
        <v>14315.589999999998</v>
      </c>
      <c r="K379" s="50">
        <f t="shared" si="212"/>
        <v>375580.11</v>
      </c>
      <c r="L379" s="50">
        <f t="shared" si="212"/>
        <v>0</v>
      </c>
      <c r="M379" s="50">
        <f t="shared" si="212"/>
        <v>0</v>
      </c>
      <c r="N379" s="50">
        <f t="shared" si="212"/>
        <v>0</v>
      </c>
      <c r="O379" s="50">
        <f t="shared" si="212"/>
        <v>0</v>
      </c>
      <c r="P379" s="50">
        <f t="shared" si="212"/>
        <v>0</v>
      </c>
      <c r="Q379" s="50">
        <f t="shared" si="212"/>
        <v>0</v>
      </c>
      <c r="R379" s="50">
        <f t="shared" si="212"/>
        <v>0</v>
      </c>
      <c r="S379" s="50">
        <f t="shared" si="212"/>
        <v>0</v>
      </c>
      <c r="T379" s="50">
        <f t="shared" si="212"/>
        <v>0</v>
      </c>
      <c r="U379" s="50">
        <f t="shared" si="212"/>
        <v>0</v>
      </c>
      <c r="V379" s="6" t="s">
        <v>80</v>
      </c>
    </row>
    <row r="380" spans="1:22" ht="15.75" customHeight="1" x14ac:dyDescent="0.3">
      <c r="A380" s="99"/>
      <c r="B380" s="83"/>
      <c r="C380" s="83"/>
      <c r="D380" s="3" t="s">
        <v>22</v>
      </c>
      <c r="E380" s="70">
        <f t="shared" si="206"/>
        <v>5193.3660000000009</v>
      </c>
      <c r="F380" s="50">
        <v>2.63</v>
      </c>
      <c r="G380" s="50">
        <v>69</v>
      </c>
      <c r="H380" s="50">
        <f t="shared" ref="H380:U380" si="213">H396+H412+H428+H444+H460+H476+H492</f>
        <v>13658.55</v>
      </c>
      <c r="I380" s="50">
        <f t="shared" si="213"/>
        <v>358342.25000000006</v>
      </c>
      <c r="J380" s="50">
        <f t="shared" si="213"/>
        <v>13658.55</v>
      </c>
      <c r="K380" s="50">
        <f t="shared" si="213"/>
        <v>358342.25000000006</v>
      </c>
      <c r="L380" s="50">
        <f t="shared" si="213"/>
        <v>0</v>
      </c>
      <c r="M380" s="50">
        <f t="shared" si="213"/>
        <v>0</v>
      </c>
      <c r="N380" s="50">
        <f t="shared" si="213"/>
        <v>0</v>
      </c>
      <c r="O380" s="50">
        <f t="shared" si="213"/>
        <v>0</v>
      </c>
      <c r="P380" s="50">
        <f t="shared" si="213"/>
        <v>0</v>
      </c>
      <c r="Q380" s="50">
        <f t="shared" si="213"/>
        <v>60000</v>
      </c>
      <c r="R380" s="50">
        <f t="shared" si="213"/>
        <v>0</v>
      </c>
      <c r="S380" s="50">
        <f t="shared" si="213"/>
        <v>0</v>
      </c>
      <c r="T380" s="50">
        <f t="shared" si="213"/>
        <v>0</v>
      </c>
      <c r="U380" s="50">
        <f t="shared" si="213"/>
        <v>0</v>
      </c>
      <c r="V380" s="6" t="s">
        <v>88</v>
      </c>
    </row>
    <row r="381" spans="1:22" x14ac:dyDescent="0.3">
      <c r="A381" s="99"/>
      <c r="B381" s="83"/>
      <c r="C381" s="83"/>
      <c r="D381" s="3" t="s">
        <v>23</v>
      </c>
      <c r="E381" s="70">
        <f t="shared" si="206"/>
        <v>4678.6089999999995</v>
      </c>
      <c r="F381" s="50">
        <v>2.63</v>
      </c>
      <c r="G381" s="50">
        <v>69</v>
      </c>
      <c r="H381" s="50">
        <f t="shared" ref="H381:U381" si="214">H397+H413+H429+H445+H461+H477+H493</f>
        <v>12304.75</v>
      </c>
      <c r="I381" s="50">
        <f t="shared" si="214"/>
        <v>322824.02</v>
      </c>
      <c r="J381" s="50">
        <f t="shared" si="214"/>
        <v>12304.75</v>
      </c>
      <c r="K381" s="50">
        <f t="shared" si="214"/>
        <v>322824.02</v>
      </c>
      <c r="L381" s="50">
        <f t="shared" si="214"/>
        <v>0</v>
      </c>
      <c r="M381" s="50">
        <f t="shared" si="214"/>
        <v>0</v>
      </c>
      <c r="N381" s="50">
        <f t="shared" si="214"/>
        <v>0</v>
      </c>
      <c r="O381" s="50">
        <f t="shared" si="214"/>
        <v>0</v>
      </c>
      <c r="P381" s="50">
        <f t="shared" si="214"/>
        <v>0</v>
      </c>
      <c r="Q381" s="50">
        <f t="shared" si="214"/>
        <v>0</v>
      </c>
      <c r="R381" s="50">
        <f t="shared" si="214"/>
        <v>0</v>
      </c>
      <c r="S381" s="50">
        <f t="shared" si="214"/>
        <v>0</v>
      </c>
      <c r="T381" s="50">
        <f t="shared" si="214"/>
        <v>0</v>
      </c>
      <c r="U381" s="50">
        <f t="shared" si="214"/>
        <v>0</v>
      </c>
      <c r="V381" s="6" t="s">
        <v>87</v>
      </c>
    </row>
    <row r="382" spans="1:22" x14ac:dyDescent="0.3">
      <c r="A382" s="99"/>
      <c r="B382" s="83"/>
      <c r="C382" s="83"/>
      <c r="D382" s="3" t="s">
        <v>24</v>
      </c>
      <c r="E382" s="70">
        <f t="shared" si="206"/>
        <v>4500.911000000001</v>
      </c>
      <c r="F382" s="50">
        <v>2.63</v>
      </c>
      <c r="G382" s="50">
        <v>69</v>
      </c>
      <c r="H382" s="50">
        <f t="shared" ref="H382:U382" si="215">H398+H414+H430+H446+H462+H478+H494</f>
        <v>11837.39</v>
      </c>
      <c r="I382" s="50">
        <f t="shared" si="215"/>
        <v>310562.86000000004</v>
      </c>
      <c r="J382" s="50">
        <f t="shared" si="215"/>
        <v>11837.39</v>
      </c>
      <c r="K382" s="50">
        <f t="shared" si="215"/>
        <v>310562.86000000004</v>
      </c>
      <c r="L382" s="50">
        <f t="shared" si="215"/>
        <v>0</v>
      </c>
      <c r="M382" s="50">
        <f t="shared" si="215"/>
        <v>0</v>
      </c>
      <c r="N382" s="50">
        <f t="shared" si="215"/>
        <v>0</v>
      </c>
      <c r="O382" s="50">
        <f t="shared" si="215"/>
        <v>0</v>
      </c>
      <c r="P382" s="50">
        <f t="shared" si="215"/>
        <v>0</v>
      </c>
      <c r="Q382" s="50">
        <f t="shared" si="215"/>
        <v>0</v>
      </c>
      <c r="R382" s="50">
        <f t="shared" si="215"/>
        <v>0</v>
      </c>
      <c r="S382" s="50">
        <f t="shared" si="215"/>
        <v>0</v>
      </c>
      <c r="T382" s="50">
        <f t="shared" si="215"/>
        <v>0</v>
      </c>
      <c r="U382" s="50">
        <f t="shared" si="215"/>
        <v>0</v>
      </c>
      <c r="V382" s="6" t="s">
        <v>106</v>
      </c>
    </row>
    <row r="383" spans="1:22" x14ac:dyDescent="0.3">
      <c r="A383" s="99"/>
      <c r="B383" s="83"/>
      <c r="C383" s="83"/>
      <c r="D383" s="3" t="s">
        <v>25</v>
      </c>
      <c r="E383" s="70">
        <f t="shared" si="206"/>
        <v>4588.3850000000002</v>
      </c>
      <c r="F383" s="50">
        <v>2.63</v>
      </c>
      <c r="G383" s="50">
        <v>69</v>
      </c>
      <c r="H383" s="50">
        <f t="shared" ref="H383:U383" si="216">H399+H415+H431+H447+H463+H479+H495</f>
        <v>12067.45</v>
      </c>
      <c r="I383" s="50">
        <f t="shared" si="216"/>
        <v>316598.57</v>
      </c>
      <c r="J383" s="50">
        <f t="shared" si="216"/>
        <v>12067.45</v>
      </c>
      <c r="K383" s="50">
        <f t="shared" si="216"/>
        <v>316598.57</v>
      </c>
      <c r="L383" s="50">
        <f t="shared" si="216"/>
        <v>0</v>
      </c>
      <c r="M383" s="50">
        <f t="shared" si="216"/>
        <v>0</v>
      </c>
      <c r="N383" s="50">
        <f t="shared" si="216"/>
        <v>0</v>
      </c>
      <c r="O383" s="50">
        <f t="shared" si="216"/>
        <v>0</v>
      </c>
      <c r="P383" s="50">
        <f t="shared" si="216"/>
        <v>0</v>
      </c>
      <c r="Q383" s="50">
        <f t="shared" si="216"/>
        <v>1004862.49</v>
      </c>
      <c r="R383" s="50">
        <f t="shared" si="216"/>
        <v>0</v>
      </c>
      <c r="S383" s="50">
        <f t="shared" si="216"/>
        <v>0</v>
      </c>
      <c r="T383" s="50">
        <f t="shared" si="216"/>
        <v>0</v>
      </c>
      <c r="U383" s="50">
        <f t="shared" si="216"/>
        <v>0</v>
      </c>
      <c r="V383" s="6" t="s">
        <v>107</v>
      </c>
    </row>
    <row r="384" spans="1:22" x14ac:dyDescent="0.3">
      <c r="A384" s="99"/>
      <c r="B384" s="83"/>
      <c r="C384" s="83"/>
      <c r="D384" s="3" t="s">
        <v>26</v>
      </c>
      <c r="E384" s="70">
        <f t="shared" si="206"/>
        <v>5461.2219999999988</v>
      </c>
      <c r="F384" s="50">
        <v>2.63</v>
      </c>
      <c r="G384" s="50">
        <v>69</v>
      </c>
      <c r="H384" s="50">
        <f t="shared" ref="H384:U384" si="217">H400+H416+H432+H448+H464+H480+H496</f>
        <v>14363.02</v>
      </c>
      <c r="I384" s="50">
        <f t="shared" si="217"/>
        <v>376824.31999999995</v>
      </c>
      <c r="J384" s="50">
        <f t="shared" si="217"/>
        <v>14363.02</v>
      </c>
      <c r="K384" s="50">
        <f t="shared" si="217"/>
        <v>376824.31999999995</v>
      </c>
      <c r="L384" s="50">
        <f t="shared" si="217"/>
        <v>0</v>
      </c>
      <c r="M384" s="50">
        <f t="shared" si="217"/>
        <v>0</v>
      </c>
      <c r="N384" s="50">
        <f t="shared" si="217"/>
        <v>0</v>
      </c>
      <c r="O384" s="50">
        <f t="shared" si="217"/>
        <v>0</v>
      </c>
      <c r="P384" s="50">
        <f t="shared" si="217"/>
        <v>0</v>
      </c>
      <c r="Q384" s="50">
        <f t="shared" si="217"/>
        <v>65634.25</v>
      </c>
      <c r="R384" s="50">
        <f t="shared" si="217"/>
        <v>0</v>
      </c>
      <c r="S384" s="50">
        <f t="shared" si="217"/>
        <v>0</v>
      </c>
      <c r="T384" s="50">
        <f t="shared" si="217"/>
        <v>0</v>
      </c>
      <c r="U384" s="50">
        <f t="shared" si="217"/>
        <v>0</v>
      </c>
      <c r="V384" s="6" t="s">
        <v>105</v>
      </c>
    </row>
    <row r="385" spans="1:22" x14ac:dyDescent="0.3">
      <c r="A385" s="99"/>
      <c r="B385" s="83"/>
      <c r="C385" s="83"/>
      <c r="D385" s="3" t="s">
        <v>27</v>
      </c>
      <c r="E385" s="70">
        <f t="shared" si="206"/>
        <v>5970.3799999999992</v>
      </c>
      <c r="F385" s="50">
        <v>2.63</v>
      </c>
      <c r="G385" s="50">
        <v>69</v>
      </c>
      <c r="H385" s="50">
        <v>15702.1</v>
      </c>
      <c r="I385" s="50">
        <v>411956.22</v>
      </c>
      <c r="J385" s="50">
        <f t="shared" ref="H385:U385" si="218">J401+J417+J433+J449+J465+J481+J497</f>
        <v>15702.1</v>
      </c>
      <c r="K385" s="50">
        <f t="shared" si="218"/>
        <v>411956.22</v>
      </c>
      <c r="L385" s="50">
        <v>0</v>
      </c>
      <c r="M385" s="50">
        <v>0</v>
      </c>
      <c r="N385" s="50">
        <f t="shared" si="218"/>
        <v>0</v>
      </c>
      <c r="O385" s="50">
        <f t="shared" si="218"/>
        <v>0</v>
      </c>
      <c r="P385" s="50">
        <f t="shared" si="218"/>
        <v>0</v>
      </c>
      <c r="Q385" s="50">
        <f t="shared" si="218"/>
        <v>287006</v>
      </c>
      <c r="R385" s="50">
        <f t="shared" si="218"/>
        <v>0</v>
      </c>
      <c r="S385" s="50">
        <f t="shared" si="218"/>
        <v>0</v>
      </c>
      <c r="T385" s="50">
        <f t="shared" si="218"/>
        <v>0</v>
      </c>
      <c r="U385" s="50">
        <f t="shared" si="218"/>
        <v>0</v>
      </c>
      <c r="V385" s="6"/>
    </row>
    <row r="386" spans="1:22" x14ac:dyDescent="0.3">
      <c r="A386" s="99"/>
      <c r="B386" s="83"/>
      <c r="C386" s="88"/>
      <c r="D386" s="3" t="s">
        <v>28</v>
      </c>
      <c r="E386" s="70">
        <f t="shared" si="206"/>
        <v>4727.6069999999991</v>
      </c>
      <c r="F386" s="50">
        <v>2.63</v>
      </c>
      <c r="G386" s="50">
        <v>69</v>
      </c>
      <c r="H386" s="50">
        <v>12433.61</v>
      </c>
      <c r="I386" s="50">
        <v>326204.88</v>
      </c>
      <c r="J386" s="50">
        <f t="shared" ref="H386:U386" si="219">J402+J418+J434+J450+J466+J482+J498</f>
        <v>12433.610000000002</v>
      </c>
      <c r="K386" s="50">
        <f t="shared" si="219"/>
        <v>326204.87999999989</v>
      </c>
      <c r="L386" s="50">
        <v>0</v>
      </c>
      <c r="M386" s="50">
        <v>0</v>
      </c>
      <c r="N386" s="50">
        <f t="shared" si="219"/>
        <v>0</v>
      </c>
      <c r="O386" s="50">
        <f t="shared" si="219"/>
        <v>0</v>
      </c>
      <c r="P386" s="50">
        <f t="shared" si="219"/>
        <v>0</v>
      </c>
      <c r="Q386" s="50">
        <f t="shared" si="219"/>
        <v>0</v>
      </c>
      <c r="R386" s="50">
        <f t="shared" si="219"/>
        <v>0</v>
      </c>
      <c r="S386" s="50">
        <f t="shared" si="219"/>
        <v>0</v>
      </c>
      <c r="T386" s="50">
        <f t="shared" si="219"/>
        <v>0</v>
      </c>
      <c r="U386" s="50">
        <f t="shared" si="219"/>
        <v>0</v>
      </c>
      <c r="V386" s="6"/>
    </row>
    <row r="387" spans="1:22" s="4" customFormat="1" x14ac:dyDescent="0.3">
      <c r="A387" s="99"/>
      <c r="B387" s="83"/>
      <c r="C387" s="26" t="s">
        <v>174</v>
      </c>
      <c r="D387" s="5" t="s">
        <v>73</v>
      </c>
      <c r="E387" s="71">
        <f t="shared" ref="E387" si="220">E403+E419+E435+E451+E467+E483+E499</f>
        <v>59489.064000000013</v>
      </c>
      <c r="F387" s="51"/>
      <c r="G387" s="51"/>
      <c r="H387" s="51">
        <f>H403+H419+H435+H451+H467+H483+H499</f>
        <v>156456.23999999996</v>
      </c>
      <c r="I387" s="51">
        <f t="shared" ref="I387:M387" si="221">I403+I419+I435+I451+I467+I483+I499</f>
        <v>4435596.1400000006</v>
      </c>
      <c r="J387" s="51">
        <f t="shared" si="221"/>
        <v>156456.23999999996</v>
      </c>
      <c r="K387" s="51">
        <f t="shared" si="221"/>
        <v>4435596.1400000006</v>
      </c>
      <c r="L387" s="51">
        <f t="shared" si="221"/>
        <v>0</v>
      </c>
      <c r="M387" s="51">
        <f t="shared" si="221"/>
        <v>2.2737367544323206E-12</v>
      </c>
      <c r="N387" s="51">
        <f>SUM(N374:N386)</f>
        <v>0</v>
      </c>
      <c r="O387" s="51">
        <f t="shared" ref="O387:U387" si="222">SUM(O374:O386)</f>
        <v>0</v>
      </c>
      <c r="P387" s="51">
        <f t="shared" si="222"/>
        <v>0</v>
      </c>
      <c r="Q387" s="51">
        <f t="shared" si="222"/>
        <v>1612692.33</v>
      </c>
      <c r="R387" s="51">
        <f t="shared" si="222"/>
        <v>12902.49</v>
      </c>
      <c r="S387" s="51">
        <f t="shared" si="222"/>
        <v>279635.78000000003</v>
      </c>
      <c r="T387" s="51">
        <f t="shared" si="222"/>
        <v>0</v>
      </c>
      <c r="U387" s="51">
        <f t="shared" si="222"/>
        <v>0</v>
      </c>
      <c r="V387" s="7"/>
    </row>
    <row r="388" spans="1:22" ht="14.4" customHeight="1" thickBot="1" x14ac:dyDescent="0.35">
      <c r="A388" s="100"/>
      <c r="B388" s="84"/>
      <c r="C388" s="34" t="s">
        <v>175</v>
      </c>
      <c r="D388" s="35" t="s">
        <v>176</v>
      </c>
      <c r="E388" s="72">
        <f>E373+E387</f>
        <v>225754.54400000002</v>
      </c>
      <c r="F388" s="52"/>
      <c r="G388" s="52"/>
      <c r="H388" s="53">
        <f>H373+H387-P387+R387</f>
        <v>593831.29999999993</v>
      </c>
      <c r="I388" s="53">
        <f>I373+I387-Q387+S387</f>
        <v>10649020.399999999</v>
      </c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29"/>
    </row>
    <row r="389" spans="1:22" ht="14.4" customHeight="1" x14ac:dyDescent="0.3">
      <c r="A389" s="98">
        <v>25</v>
      </c>
      <c r="B389" s="82" t="s">
        <v>61</v>
      </c>
      <c r="C389" s="30" t="s">
        <v>175</v>
      </c>
      <c r="D389" s="37" t="s">
        <v>72</v>
      </c>
      <c r="E389" s="73">
        <v>142930.47</v>
      </c>
      <c r="F389" s="55"/>
      <c r="G389" s="55"/>
      <c r="H389" s="55">
        <v>364804.36</v>
      </c>
      <c r="I389" s="55">
        <v>6469244.4299999997</v>
      </c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38"/>
    </row>
    <row r="390" spans="1:22" ht="14.4" customHeight="1" x14ac:dyDescent="0.3">
      <c r="A390" s="99"/>
      <c r="B390" s="83"/>
      <c r="C390" s="93" t="s">
        <v>62</v>
      </c>
      <c r="D390" s="3" t="s">
        <v>18</v>
      </c>
      <c r="E390" s="48">
        <v>4108.1080000000002</v>
      </c>
      <c r="F390" s="50">
        <v>2.63</v>
      </c>
      <c r="G390" s="50">
        <v>95</v>
      </c>
      <c r="H390" s="48">
        <v>10804.32</v>
      </c>
      <c r="I390" s="48">
        <v>390270.26</v>
      </c>
      <c r="J390" s="50">
        <f>ROUND((E390*F390),2)</f>
        <v>10804.32</v>
      </c>
      <c r="K390" s="50">
        <f>ROUND((E390*G390),2)</f>
        <v>390270.26</v>
      </c>
      <c r="L390" s="50">
        <f>J390-H390</f>
        <v>0</v>
      </c>
      <c r="M390" s="50">
        <f>K390-I390</f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48">
        <v>0</v>
      </c>
      <c r="V390" s="8"/>
    </row>
    <row r="391" spans="1:22" x14ac:dyDescent="0.3">
      <c r="A391" s="99"/>
      <c r="B391" s="83"/>
      <c r="C391" s="94"/>
      <c r="D391" s="3" t="s">
        <v>19</v>
      </c>
      <c r="E391" s="48">
        <v>3915.34</v>
      </c>
      <c r="F391" s="50">
        <v>2.63</v>
      </c>
      <c r="G391" s="50">
        <v>95</v>
      </c>
      <c r="H391" s="48">
        <v>10297.34</v>
      </c>
      <c r="I391" s="48">
        <v>270158.46000000002</v>
      </c>
      <c r="J391" s="50">
        <f t="shared" ref="J391:J402" si="223">ROUND((E391*F391),2)</f>
        <v>10297.34</v>
      </c>
      <c r="K391" s="50">
        <f t="shared" ref="K391:K402" si="224">ROUND((E391*G391),2)</f>
        <v>371957.3</v>
      </c>
      <c r="L391" s="50">
        <f t="shared" ref="L391:L402" si="225">J391-H391</f>
        <v>0</v>
      </c>
      <c r="M391" s="50">
        <f t="shared" ref="M391:M402" si="226">K391-I391</f>
        <v>101798.83999999997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48">
        <v>0</v>
      </c>
      <c r="V391" s="8"/>
    </row>
    <row r="392" spans="1:22" x14ac:dyDescent="0.3">
      <c r="A392" s="99"/>
      <c r="B392" s="83"/>
      <c r="C392" s="94"/>
      <c r="D392" s="3" t="s">
        <v>74</v>
      </c>
      <c r="E392" s="48">
        <v>2940.95</v>
      </c>
      <c r="F392" s="50">
        <v>2.63</v>
      </c>
      <c r="G392" s="50">
        <v>95</v>
      </c>
      <c r="H392" s="48">
        <v>7734.7</v>
      </c>
      <c r="I392" s="48">
        <v>381189.08999999997</v>
      </c>
      <c r="J392" s="50">
        <f t="shared" si="223"/>
        <v>7734.7</v>
      </c>
      <c r="K392" s="50">
        <f>ROUND((E392*G392),2)</f>
        <v>279390.25</v>
      </c>
      <c r="L392" s="50">
        <f t="shared" si="225"/>
        <v>0</v>
      </c>
      <c r="M392" s="50">
        <f t="shared" si="226"/>
        <v>-101798.83999999997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0</v>
      </c>
      <c r="U392" s="48">
        <v>0</v>
      </c>
      <c r="V392" s="8"/>
    </row>
    <row r="393" spans="1:22" x14ac:dyDescent="0.3">
      <c r="A393" s="99"/>
      <c r="B393" s="83"/>
      <c r="C393" s="94"/>
      <c r="D393" s="3" t="s">
        <v>86</v>
      </c>
      <c r="E393" s="48">
        <v>1470.4749999999999</v>
      </c>
      <c r="F393" s="50">
        <v>2.63</v>
      </c>
      <c r="G393" s="50">
        <v>69</v>
      </c>
      <c r="H393" s="48">
        <v>3867.35</v>
      </c>
      <c r="I393" s="48">
        <v>101462.78</v>
      </c>
      <c r="J393" s="50">
        <f t="shared" ref="J393" si="227">ROUND((E393*F393),2)</f>
        <v>3867.35</v>
      </c>
      <c r="K393" s="50">
        <f t="shared" ref="K393" si="228">ROUND((E393*G393),2)</f>
        <v>101462.78</v>
      </c>
      <c r="L393" s="50">
        <f t="shared" ref="L393" si="229">J393-H393</f>
        <v>0</v>
      </c>
      <c r="M393" s="50">
        <f t="shared" ref="M393" si="230">K393-I393</f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48">
        <v>0</v>
      </c>
      <c r="V393" s="8"/>
    </row>
    <row r="394" spans="1:22" x14ac:dyDescent="0.3">
      <c r="A394" s="99"/>
      <c r="B394" s="83"/>
      <c r="C394" s="94"/>
      <c r="D394" s="3" t="s">
        <v>20</v>
      </c>
      <c r="E394" s="48">
        <v>3700.759</v>
      </c>
      <c r="F394" s="50">
        <v>2.63</v>
      </c>
      <c r="G394" s="50">
        <v>69</v>
      </c>
      <c r="H394" s="48">
        <v>9733</v>
      </c>
      <c r="I394" s="48">
        <v>255352.37</v>
      </c>
      <c r="J394" s="50">
        <f t="shared" si="223"/>
        <v>9733</v>
      </c>
      <c r="K394" s="50">
        <f t="shared" si="224"/>
        <v>255352.37</v>
      </c>
      <c r="L394" s="50">
        <f t="shared" si="225"/>
        <v>0</v>
      </c>
      <c r="M394" s="50">
        <f t="shared" si="226"/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48">
        <v>0</v>
      </c>
      <c r="V394" s="8"/>
    </row>
    <row r="395" spans="1:22" x14ac:dyDescent="0.3">
      <c r="A395" s="99"/>
      <c r="B395" s="83"/>
      <c r="C395" s="94"/>
      <c r="D395" s="3" t="s">
        <v>21</v>
      </c>
      <c r="E395" s="48">
        <v>4757.83</v>
      </c>
      <c r="F395" s="50">
        <v>2.63</v>
      </c>
      <c r="G395" s="50">
        <v>69</v>
      </c>
      <c r="H395" s="48">
        <v>12513.09</v>
      </c>
      <c r="I395" s="48">
        <v>328290.27</v>
      </c>
      <c r="J395" s="50">
        <f t="shared" si="223"/>
        <v>12513.09</v>
      </c>
      <c r="K395" s="50">
        <f t="shared" si="224"/>
        <v>328290.27</v>
      </c>
      <c r="L395" s="50">
        <f t="shared" si="225"/>
        <v>0</v>
      </c>
      <c r="M395" s="50">
        <f t="shared" si="226"/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48">
        <v>0</v>
      </c>
      <c r="V395" s="8"/>
    </row>
    <row r="396" spans="1:22" x14ac:dyDescent="0.3">
      <c r="A396" s="99"/>
      <c r="B396" s="83"/>
      <c r="C396" s="94"/>
      <c r="D396" s="3" t="s">
        <v>22</v>
      </c>
      <c r="E396" s="48">
        <v>4512.5200000000004</v>
      </c>
      <c r="F396" s="50">
        <v>2.63</v>
      </c>
      <c r="G396" s="50">
        <v>69</v>
      </c>
      <c r="H396" s="48">
        <v>11867.93</v>
      </c>
      <c r="I396" s="48">
        <v>311363.88</v>
      </c>
      <c r="J396" s="50">
        <f t="shared" si="223"/>
        <v>11867.93</v>
      </c>
      <c r="K396" s="50">
        <f t="shared" si="224"/>
        <v>311363.88</v>
      </c>
      <c r="L396" s="50">
        <f t="shared" si="225"/>
        <v>0</v>
      </c>
      <c r="M396" s="50">
        <f t="shared" si="226"/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48">
        <v>0</v>
      </c>
      <c r="V396" s="8"/>
    </row>
    <row r="397" spans="1:22" x14ac:dyDescent="0.3">
      <c r="A397" s="99"/>
      <c r="B397" s="83"/>
      <c r="C397" s="94"/>
      <c r="D397" s="3" t="s">
        <v>23</v>
      </c>
      <c r="E397" s="48">
        <v>3970.2289999999998</v>
      </c>
      <c r="F397" s="50">
        <v>2.63</v>
      </c>
      <c r="G397" s="50">
        <v>69</v>
      </c>
      <c r="H397" s="48">
        <v>10441.700000000001</v>
      </c>
      <c r="I397" s="48">
        <v>273945.8</v>
      </c>
      <c r="J397" s="50">
        <f t="shared" si="223"/>
        <v>10441.700000000001</v>
      </c>
      <c r="K397" s="50">
        <f t="shared" si="224"/>
        <v>273945.8</v>
      </c>
      <c r="L397" s="50">
        <f t="shared" si="225"/>
        <v>0</v>
      </c>
      <c r="M397" s="50">
        <f t="shared" si="226"/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48">
        <v>0</v>
      </c>
      <c r="V397" s="8"/>
    </row>
    <row r="398" spans="1:22" x14ac:dyDescent="0.3">
      <c r="A398" s="99"/>
      <c r="B398" s="83"/>
      <c r="C398" s="94"/>
      <c r="D398" s="3" t="s">
        <v>24</v>
      </c>
      <c r="E398" s="48">
        <v>3799.0309999999999</v>
      </c>
      <c r="F398" s="50">
        <v>2.63</v>
      </c>
      <c r="G398" s="50">
        <v>69</v>
      </c>
      <c r="H398" s="48">
        <v>9991.4500000000007</v>
      </c>
      <c r="I398" s="48">
        <v>262133.14</v>
      </c>
      <c r="J398" s="50">
        <f t="shared" si="223"/>
        <v>9991.4500000000007</v>
      </c>
      <c r="K398" s="50">
        <f t="shared" si="224"/>
        <v>262133.14</v>
      </c>
      <c r="L398" s="50">
        <f t="shared" si="225"/>
        <v>0</v>
      </c>
      <c r="M398" s="50">
        <f t="shared" si="226"/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48">
        <v>0</v>
      </c>
      <c r="V398" s="8"/>
    </row>
    <row r="399" spans="1:22" x14ac:dyDescent="0.3">
      <c r="A399" s="99"/>
      <c r="B399" s="83"/>
      <c r="C399" s="94"/>
      <c r="D399" s="3" t="s">
        <v>25</v>
      </c>
      <c r="E399" s="48">
        <v>3890.5540000000001</v>
      </c>
      <c r="F399" s="50">
        <v>2.63</v>
      </c>
      <c r="G399" s="50">
        <v>69</v>
      </c>
      <c r="H399" s="48">
        <v>10232.16</v>
      </c>
      <c r="I399" s="48">
        <v>268448.23</v>
      </c>
      <c r="J399" s="50">
        <f t="shared" si="223"/>
        <v>10232.16</v>
      </c>
      <c r="K399" s="50">
        <f t="shared" si="224"/>
        <v>268448.23</v>
      </c>
      <c r="L399" s="50">
        <f t="shared" si="225"/>
        <v>0</v>
      </c>
      <c r="M399" s="50">
        <f t="shared" si="226"/>
        <v>0</v>
      </c>
      <c r="N399" s="48">
        <v>0</v>
      </c>
      <c r="O399" s="48">
        <v>0</v>
      </c>
      <c r="P399" s="48">
        <v>0</v>
      </c>
      <c r="Q399" s="48">
        <v>937849.3</v>
      </c>
      <c r="R399" s="48">
        <v>0</v>
      </c>
      <c r="S399" s="48">
        <v>0</v>
      </c>
      <c r="T399" s="48">
        <v>0</v>
      </c>
      <c r="U399" s="48">
        <v>0</v>
      </c>
      <c r="V399" s="8" t="s">
        <v>111</v>
      </c>
    </row>
    <row r="400" spans="1:22" x14ac:dyDescent="0.3">
      <c r="A400" s="99"/>
      <c r="B400" s="83"/>
      <c r="C400" s="94"/>
      <c r="D400" s="3" t="s">
        <v>26</v>
      </c>
      <c r="E400" s="48">
        <v>4617.8509999999997</v>
      </c>
      <c r="F400" s="50">
        <v>2.63</v>
      </c>
      <c r="G400" s="50">
        <v>69</v>
      </c>
      <c r="H400" s="48">
        <v>12144.95</v>
      </c>
      <c r="I400" s="48">
        <v>318631.71999999997</v>
      </c>
      <c r="J400" s="50">
        <f t="shared" si="223"/>
        <v>12144.95</v>
      </c>
      <c r="K400" s="50">
        <f t="shared" si="224"/>
        <v>318631.71999999997</v>
      </c>
      <c r="L400" s="50">
        <f t="shared" si="225"/>
        <v>0</v>
      </c>
      <c r="M400" s="50">
        <f t="shared" si="226"/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0</v>
      </c>
      <c r="U400" s="48">
        <v>0</v>
      </c>
      <c r="V400" s="8"/>
    </row>
    <row r="401" spans="1:22" x14ac:dyDescent="0.3">
      <c r="A401" s="99"/>
      <c r="B401" s="83"/>
      <c r="C401" s="94"/>
      <c r="D401" s="3" t="s">
        <v>27</v>
      </c>
      <c r="E401" s="48">
        <v>5144.5010000000002</v>
      </c>
      <c r="F401" s="50">
        <v>2.63</v>
      </c>
      <c r="G401" s="50">
        <v>69</v>
      </c>
      <c r="H401" s="48">
        <v>13530.04</v>
      </c>
      <c r="I401" s="48">
        <v>354970.57</v>
      </c>
      <c r="J401" s="50">
        <f t="shared" si="223"/>
        <v>13530.04</v>
      </c>
      <c r="K401" s="50">
        <f t="shared" si="224"/>
        <v>354970.57</v>
      </c>
      <c r="L401" s="50">
        <f t="shared" si="225"/>
        <v>0</v>
      </c>
      <c r="M401" s="50">
        <f t="shared" si="226"/>
        <v>0</v>
      </c>
      <c r="N401" s="48">
        <v>0</v>
      </c>
      <c r="O401" s="48">
        <v>0</v>
      </c>
      <c r="P401" s="48">
        <v>0</v>
      </c>
      <c r="Q401" s="48">
        <v>287006</v>
      </c>
      <c r="R401" s="48">
        <v>0</v>
      </c>
      <c r="S401" s="48">
        <v>0</v>
      </c>
      <c r="T401" s="48">
        <v>0</v>
      </c>
      <c r="U401" s="48">
        <v>0</v>
      </c>
      <c r="V401" s="8" t="s">
        <v>115</v>
      </c>
    </row>
    <row r="402" spans="1:22" x14ac:dyDescent="0.3">
      <c r="A402" s="99"/>
      <c r="B402" s="83"/>
      <c r="C402" s="95"/>
      <c r="D402" s="3" t="s">
        <v>28</v>
      </c>
      <c r="E402" s="48">
        <v>3995.7469999999998</v>
      </c>
      <c r="F402" s="50">
        <v>2.63</v>
      </c>
      <c r="G402" s="50">
        <v>69</v>
      </c>
      <c r="H402" s="48">
        <v>10508.81</v>
      </c>
      <c r="I402" s="48">
        <v>275706.53999999998</v>
      </c>
      <c r="J402" s="50">
        <f t="shared" si="223"/>
        <v>10508.81</v>
      </c>
      <c r="K402" s="50">
        <f t="shared" si="224"/>
        <v>275706.53999999998</v>
      </c>
      <c r="L402" s="50">
        <f t="shared" si="225"/>
        <v>0</v>
      </c>
      <c r="M402" s="50">
        <f t="shared" si="226"/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48">
        <v>0</v>
      </c>
      <c r="V402" s="8"/>
    </row>
    <row r="403" spans="1:22" s="4" customFormat="1" x14ac:dyDescent="0.3">
      <c r="A403" s="99"/>
      <c r="B403" s="83"/>
      <c r="C403" s="26" t="s">
        <v>174</v>
      </c>
      <c r="D403" s="5" t="s">
        <v>73</v>
      </c>
      <c r="E403" s="71">
        <f>SUM(E390:E402)</f>
        <v>50823.895000000004</v>
      </c>
      <c r="F403" s="51"/>
      <c r="G403" s="51"/>
      <c r="H403" s="51">
        <f>SUM(H390:H402)</f>
        <v>133666.84</v>
      </c>
      <c r="I403" s="51">
        <f>SUM(I390:I402)</f>
        <v>3791923.11</v>
      </c>
      <c r="J403" s="51">
        <f>SUM(J390:J402)</f>
        <v>133666.84</v>
      </c>
      <c r="K403" s="51">
        <f t="shared" ref="K403:U403" si="231">SUM(K390:K402)</f>
        <v>3791923.11</v>
      </c>
      <c r="L403" s="51">
        <f t="shared" si="231"/>
        <v>0</v>
      </c>
      <c r="M403" s="51">
        <f t="shared" si="231"/>
        <v>0</v>
      </c>
      <c r="N403" s="51">
        <f t="shared" si="231"/>
        <v>0</v>
      </c>
      <c r="O403" s="51">
        <f t="shared" si="231"/>
        <v>0</v>
      </c>
      <c r="P403" s="51">
        <f t="shared" si="231"/>
        <v>0</v>
      </c>
      <c r="Q403" s="51">
        <f t="shared" si="231"/>
        <v>1224855.3</v>
      </c>
      <c r="R403" s="51">
        <f t="shared" si="231"/>
        <v>0</v>
      </c>
      <c r="S403" s="51">
        <f t="shared" si="231"/>
        <v>0</v>
      </c>
      <c r="T403" s="51">
        <f t="shared" si="231"/>
        <v>0</v>
      </c>
      <c r="U403" s="51">
        <f t="shared" si="231"/>
        <v>0</v>
      </c>
      <c r="V403" s="7"/>
    </row>
    <row r="404" spans="1:22" ht="14.4" customHeight="1" thickBot="1" x14ac:dyDescent="0.35">
      <c r="A404" s="100"/>
      <c r="B404" s="84"/>
      <c r="C404" s="34" t="s">
        <v>175</v>
      </c>
      <c r="D404" s="35" t="s">
        <v>176</v>
      </c>
      <c r="E404" s="72">
        <f>E389+E403</f>
        <v>193754.36499999999</v>
      </c>
      <c r="F404" s="52"/>
      <c r="G404" s="52"/>
      <c r="H404" s="53">
        <f>H389+H403-P403+R403</f>
        <v>498471.19999999995</v>
      </c>
      <c r="I404" s="53">
        <f>I389+I403-Q403+S403</f>
        <v>9036312.2399999984</v>
      </c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36"/>
    </row>
    <row r="405" spans="1:22" ht="14.4" customHeight="1" x14ac:dyDescent="0.3">
      <c r="A405" s="98">
        <v>26</v>
      </c>
      <c r="B405" s="82" t="s">
        <v>61</v>
      </c>
      <c r="C405" s="30" t="s">
        <v>175</v>
      </c>
      <c r="D405" s="37" t="s">
        <v>72</v>
      </c>
      <c r="E405" s="73">
        <v>2199.34</v>
      </c>
      <c r="F405" s="55"/>
      <c r="G405" s="55"/>
      <c r="H405" s="55">
        <v>5647.58</v>
      </c>
      <c r="I405" s="55">
        <v>108856.56</v>
      </c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38"/>
    </row>
    <row r="406" spans="1:22" ht="14.4" customHeight="1" x14ac:dyDescent="0.3">
      <c r="A406" s="99"/>
      <c r="B406" s="83"/>
      <c r="C406" s="93" t="s">
        <v>63</v>
      </c>
      <c r="D406" s="3" t="s">
        <v>18</v>
      </c>
      <c r="E406" s="48">
        <v>49.26</v>
      </c>
      <c r="F406" s="50">
        <v>2.63</v>
      </c>
      <c r="G406" s="50">
        <v>95</v>
      </c>
      <c r="H406" s="48">
        <v>129.55000000000001</v>
      </c>
      <c r="I406" s="48">
        <v>4679.7</v>
      </c>
      <c r="J406" s="50">
        <f>ROUND((E406*F406),2)</f>
        <v>129.55000000000001</v>
      </c>
      <c r="K406" s="50">
        <f>ROUND((E406*G406),2)</f>
        <v>4679.7</v>
      </c>
      <c r="L406" s="50">
        <f>J406-H406</f>
        <v>0</v>
      </c>
      <c r="M406" s="50">
        <f>K406-I406</f>
        <v>0</v>
      </c>
      <c r="N406" s="48">
        <v>0</v>
      </c>
      <c r="O406" s="48">
        <v>0</v>
      </c>
      <c r="P406" s="48">
        <v>0</v>
      </c>
      <c r="Q406" s="48">
        <v>66284.44</v>
      </c>
      <c r="R406" s="48">
        <v>0</v>
      </c>
      <c r="S406" s="48">
        <v>0</v>
      </c>
      <c r="T406" s="48">
        <v>0</v>
      </c>
      <c r="U406" s="48">
        <v>0</v>
      </c>
      <c r="V406" s="8" t="s">
        <v>108</v>
      </c>
    </row>
    <row r="407" spans="1:22" x14ac:dyDescent="0.3">
      <c r="A407" s="99"/>
      <c r="B407" s="83"/>
      <c r="C407" s="94"/>
      <c r="D407" s="3" t="s">
        <v>19</v>
      </c>
      <c r="E407" s="48">
        <v>93.22</v>
      </c>
      <c r="F407" s="50">
        <v>2.63</v>
      </c>
      <c r="G407" s="50">
        <v>95</v>
      </c>
      <c r="H407" s="48">
        <v>245.17</v>
      </c>
      <c r="I407" s="48">
        <v>6432.18</v>
      </c>
      <c r="J407" s="50">
        <f t="shared" ref="J407:J418" si="232">ROUND((E407*F407),2)</f>
        <v>245.17</v>
      </c>
      <c r="K407" s="50">
        <f t="shared" ref="K407:K418" si="233">ROUND((E407*G407),2)</f>
        <v>8855.9</v>
      </c>
      <c r="L407" s="50">
        <f t="shared" ref="L407:L418" si="234">J407-H407</f>
        <v>0</v>
      </c>
      <c r="M407" s="50">
        <f t="shared" ref="M407:M418" si="235">K407-I407</f>
        <v>2423.7199999999993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0</v>
      </c>
      <c r="U407" s="48">
        <v>0</v>
      </c>
      <c r="V407" s="8"/>
    </row>
    <row r="408" spans="1:22" x14ac:dyDescent="0.3">
      <c r="A408" s="99"/>
      <c r="B408" s="83"/>
      <c r="C408" s="94"/>
      <c r="D408" s="3" t="s">
        <v>74</v>
      </c>
      <c r="E408" s="48">
        <v>28.146000000000001</v>
      </c>
      <c r="F408" s="50">
        <v>2.63</v>
      </c>
      <c r="G408" s="50">
        <v>95</v>
      </c>
      <c r="H408" s="48">
        <v>74.02</v>
      </c>
      <c r="I408" s="48">
        <v>5097.5899999999992</v>
      </c>
      <c r="J408" s="50">
        <f t="shared" si="232"/>
        <v>74.02</v>
      </c>
      <c r="K408" s="50">
        <f t="shared" si="233"/>
        <v>2673.87</v>
      </c>
      <c r="L408" s="50">
        <f t="shared" si="234"/>
        <v>0</v>
      </c>
      <c r="M408" s="50">
        <f t="shared" si="235"/>
        <v>-2423.7199999999993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0</v>
      </c>
      <c r="U408" s="48">
        <v>0</v>
      </c>
      <c r="V408" s="8"/>
    </row>
    <row r="409" spans="1:22" x14ac:dyDescent="0.3">
      <c r="A409" s="99"/>
      <c r="B409" s="83"/>
      <c r="C409" s="94"/>
      <c r="D409" s="3" t="s">
        <v>86</v>
      </c>
      <c r="E409" s="48">
        <v>14.073</v>
      </c>
      <c r="F409" s="50">
        <v>2.63</v>
      </c>
      <c r="G409" s="50">
        <v>69</v>
      </c>
      <c r="H409" s="48">
        <v>37.01</v>
      </c>
      <c r="I409" s="48">
        <v>971.04</v>
      </c>
      <c r="J409" s="50">
        <f t="shared" ref="J409" si="236">ROUND((E409*F409),2)</f>
        <v>37.01</v>
      </c>
      <c r="K409" s="50">
        <f t="shared" ref="K409" si="237">ROUND((E409*G409),2)</f>
        <v>971.04</v>
      </c>
      <c r="L409" s="50">
        <f t="shared" ref="L409" si="238">J409-H409</f>
        <v>0</v>
      </c>
      <c r="M409" s="50">
        <f t="shared" ref="M409" si="239">K409-I409</f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48">
        <v>0</v>
      </c>
      <c r="V409" s="8"/>
    </row>
    <row r="410" spans="1:22" x14ac:dyDescent="0.3">
      <c r="A410" s="99"/>
      <c r="B410" s="83"/>
      <c r="C410" s="94"/>
      <c r="D410" s="3" t="s">
        <v>20</v>
      </c>
      <c r="E410" s="48">
        <v>150.46</v>
      </c>
      <c r="F410" s="50">
        <v>2.63</v>
      </c>
      <c r="G410" s="50">
        <v>69</v>
      </c>
      <c r="H410" s="48">
        <v>395.71</v>
      </c>
      <c r="I410" s="48">
        <v>10381.74</v>
      </c>
      <c r="J410" s="50">
        <f t="shared" si="232"/>
        <v>395.71</v>
      </c>
      <c r="K410" s="50">
        <f t="shared" si="233"/>
        <v>10381.74</v>
      </c>
      <c r="L410" s="50">
        <f t="shared" si="234"/>
        <v>0</v>
      </c>
      <c r="M410" s="50">
        <f t="shared" si="235"/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U410" s="48">
        <v>0</v>
      </c>
      <c r="V410" s="8"/>
    </row>
    <row r="411" spans="1:22" x14ac:dyDescent="0.3">
      <c r="A411" s="99"/>
      <c r="B411" s="83"/>
      <c r="C411" s="94"/>
      <c r="D411" s="3" t="s">
        <v>21</v>
      </c>
      <c r="E411" s="48">
        <v>79.66</v>
      </c>
      <c r="F411" s="50">
        <v>2.63</v>
      </c>
      <c r="G411" s="50">
        <v>69</v>
      </c>
      <c r="H411" s="48">
        <v>209.51</v>
      </c>
      <c r="I411" s="48">
        <v>5496.54</v>
      </c>
      <c r="J411" s="50">
        <f t="shared" si="232"/>
        <v>209.51</v>
      </c>
      <c r="K411" s="50">
        <f t="shared" si="233"/>
        <v>5496.54</v>
      </c>
      <c r="L411" s="50">
        <f t="shared" si="234"/>
        <v>0</v>
      </c>
      <c r="M411" s="50">
        <f t="shared" si="235"/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48">
        <v>0</v>
      </c>
      <c r="V411" s="8"/>
    </row>
    <row r="412" spans="1:22" x14ac:dyDescent="0.3">
      <c r="A412" s="99"/>
      <c r="B412" s="83"/>
      <c r="C412" s="94"/>
      <c r="D412" s="3" t="s">
        <v>22</v>
      </c>
      <c r="E412" s="48">
        <v>72.98</v>
      </c>
      <c r="F412" s="50">
        <v>2.63</v>
      </c>
      <c r="G412" s="50">
        <v>69</v>
      </c>
      <c r="H412" s="48">
        <v>191.94</v>
      </c>
      <c r="I412" s="48">
        <v>5035.62</v>
      </c>
      <c r="J412" s="50">
        <f t="shared" si="232"/>
        <v>191.94</v>
      </c>
      <c r="K412" s="50">
        <f t="shared" si="233"/>
        <v>5035.62</v>
      </c>
      <c r="L412" s="50">
        <f t="shared" si="234"/>
        <v>0</v>
      </c>
      <c r="M412" s="50">
        <f t="shared" si="235"/>
        <v>0</v>
      </c>
      <c r="N412" s="48">
        <v>0</v>
      </c>
      <c r="O412" s="48">
        <v>0</v>
      </c>
      <c r="P412" s="48">
        <v>0</v>
      </c>
      <c r="Q412" s="48">
        <v>60000</v>
      </c>
      <c r="R412" s="48">
        <v>0</v>
      </c>
      <c r="S412" s="48">
        <v>0</v>
      </c>
      <c r="T412" s="48">
        <v>0</v>
      </c>
      <c r="U412" s="48">
        <v>0</v>
      </c>
      <c r="V412" s="8" t="s">
        <v>110</v>
      </c>
    </row>
    <row r="413" spans="1:22" x14ac:dyDescent="0.3">
      <c r="A413" s="99"/>
      <c r="B413" s="83"/>
      <c r="C413" s="94"/>
      <c r="D413" s="3" t="s">
        <v>23</v>
      </c>
      <c r="E413" s="48">
        <v>53.74</v>
      </c>
      <c r="F413" s="50">
        <v>2.63</v>
      </c>
      <c r="G413" s="50">
        <v>69</v>
      </c>
      <c r="H413" s="48">
        <v>141.34</v>
      </c>
      <c r="I413" s="48">
        <v>3708.06</v>
      </c>
      <c r="J413" s="50">
        <f t="shared" si="232"/>
        <v>141.34</v>
      </c>
      <c r="K413" s="50">
        <f t="shared" si="233"/>
        <v>3708.06</v>
      </c>
      <c r="L413" s="50">
        <f t="shared" si="234"/>
        <v>0</v>
      </c>
      <c r="M413" s="50">
        <f t="shared" si="235"/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0</v>
      </c>
      <c r="U413" s="48">
        <v>0</v>
      </c>
      <c r="V413" s="8"/>
    </row>
    <row r="414" spans="1:22" x14ac:dyDescent="0.3">
      <c r="A414" s="99"/>
      <c r="B414" s="83"/>
      <c r="C414" s="94"/>
      <c r="D414" s="3" t="s">
        <v>24</v>
      </c>
      <c r="E414" s="48">
        <v>28.82</v>
      </c>
      <c r="F414" s="50">
        <v>2.63</v>
      </c>
      <c r="G414" s="50">
        <v>69</v>
      </c>
      <c r="H414" s="48">
        <v>75.8</v>
      </c>
      <c r="I414" s="48">
        <v>1988.58</v>
      </c>
      <c r="J414" s="50">
        <f t="shared" si="232"/>
        <v>75.8</v>
      </c>
      <c r="K414" s="50">
        <f t="shared" si="233"/>
        <v>1988.58</v>
      </c>
      <c r="L414" s="50">
        <f t="shared" si="234"/>
        <v>0</v>
      </c>
      <c r="M414" s="50">
        <f t="shared" si="235"/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0</v>
      </c>
      <c r="U414" s="48">
        <v>0</v>
      </c>
      <c r="V414" s="8"/>
    </row>
    <row r="415" spans="1:22" x14ac:dyDescent="0.3">
      <c r="A415" s="99"/>
      <c r="B415" s="83"/>
      <c r="C415" s="94"/>
      <c r="D415" s="3" t="s">
        <v>25</v>
      </c>
      <c r="E415" s="48">
        <v>73.06</v>
      </c>
      <c r="F415" s="50">
        <v>2.63</v>
      </c>
      <c r="G415" s="50">
        <v>69</v>
      </c>
      <c r="H415" s="48">
        <v>192.15</v>
      </c>
      <c r="I415" s="48">
        <v>5041.1400000000003</v>
      </c>
      <c r="J415" s="50">
        <f t="shared" si="232"/>
        <v>192.15</v>
      </c>
      <c r="K415" s="50">
        <f t="shared" si="233"/>
        <v>5041.1400000000003</v>
      </c>
      <c r="L415" s="50">
        <f t="shared" si="234"/>
        <v>0</v>
      </c>
      <c r="M415" s="50">
        <f t="shared" si="235"/>
        <v>0</v>
      </c>
      <c r="N415" s="48">
        <v>0</v>
      </c>
      <c r="O415" s="48">
        <v>0</v>
      </c>
      <c r="P415" s="48">
        <v>0</v>
      </c>
      <c r="Q415" s="48">
        <v>15583.32</v>
      </c>
      <c r="R415" s="48">
        <v>0</v>
      </c>
      <c r="S415" s="48">
        <v>0</v>
      </c>
      <c r="T415" s="48">
        <v>0</v>
      </c>
      <c r="U415" s="48">
        <v>0</v>
      </c>
      <c r="V415" s="8" t="s">
        <v>113</v>
      </c>
    </row>
    <row r="416" spans="1:22" x14ac:dyDescent="0.3">
      <c r="A416" s="99"/>
      <c r="B416" s="83"/>
      <c r="C416" s="94"/>
      <c r="D416" s="3" t="s">
        <v>26</v>
      </c>
      <c r="E416" s="48">
        <v>124.24</v>
      </c>
      <c r="F416" s="50">
        <v>2.63</v>
      </c>
      <c r="G416" s="50">
        <v>69</v>
      </c>
      <c r="H416" s="48">
        <v>326.75</v>
      </c>
      <c r="I416" s="48">
        <v>8572.56</v>
      </c>
      <c r="J416" s="50">
        <f t="shared" si="232"/>
        <v>326.75</v>
      </c>
      <c r="K416" s="50">
        <f t="shared" si="233"/>
        <v>8572.56</v>
      </c>
      <c r="L416" s="50">
        <f t="shared" si="234"/>
        <v>0</v>
      </c>
      <c r="M416" s="50">
        <f t="shared" si="235"/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0</v>
      </c>
      <c r="U416" s="48">
        <v>0</v>
      </c>
      <c r="V416" s="8"/>
    </row>
    <row r="417" spans="1:22" x14ac:dyDescent="0.3">
      <c r="A417" s="99"/>
      <c r="B417" s="83"/>
      <c r="C417" s="94"/>
      <c r="D417" s="3" t="s">
        <v>27</v>
      </c>
      <c r="E417" s="48">
        <v>135.63999999999999</v>
      </c>
      <c r="F417" s="50">
        <v>2.63</v>
      </c>
      <c r="G417" s="50">
        <v>69</v>
      </c>
      <c r="H417" s="48">
        <v>356.73</v>
      </c>
      <c r="I417" s="48">
        <v>9359.16</v>
      </c>
      <c r="J417" s="50">
        <f t="shared" si="232"/>
        <v>356.73</v>
      </c>
      <c r="K417" s="50">
        <f t="shared" si="233"/>
        <v>9359.16</v>
      </c>
      <c r="L417" s="50">
        <f t="shared" si="234"/>
        <v>0</v>
      </c>
      <c r="M417" s="50">
        <f t="shared" si="235"/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0</v>
      </c>
      <c r="U417" s="48">
        <v>0</v>
      </c>
      <c r="V417" s="8"/>
    </row>
    <row r="418" spans="1:22" x14ac:dyDescent="0.3">
      <c r="A418" s="99"/>
      <c r="B418" s="83"/>
      <c r="C418" s="95"/>
      <c r="D418" s="3" t="s">
        <v>28</v>
      </c>
      <c r="E418" s="48">
        <v>137.19999999999999</v>
      </c>
      <c r="F418" s="50">
        <v>2.63</v>
      </c>
      <c r="G418" s="50">
        <v>69</v>
      </c>
      <c r="H418" s="48">
        <v>360.84</v>
      </c>
      <c r="I418" s="48">
        <v>9466.7999999999993</v>
      </c>
      <c r="J418" s="50">
        <f t="shared" si="232"/>
        <v>360.84</v>
      </c>
      <c r="K418" s="50">
        <f t="shared" si="233"/>
        <v>9466.7999999999993</v>
      </c>
      <c r="L418" s="50">
        <f t="shared" si="234"/>
        <v>0</v>
      </c>
      <c r="M418" s="50">
        <f t="shared" si="235"/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0</v>
      </c>
      <c r="U418" s="48">
        <v>0</v>
      </c>
      <c r="V418" s="8"/>
    </row>
    <row r="419" spans="1:22" s="4" customFormat="1" x14ac:dyDescent="0.3">
      <c r="A419" s="99"/>
      <c r="B419" s="83"/>
      <c r="C419" s="26" t="s">
        <v>174</v>
      </c>
      <c r="D419" s="5" t="s">
        <v>73</v>
      </c>
      <c r="E419" s="71">
        <f>SUM(E406:E418)</f>
        <v>1040.499</v>
      </c>
      <c r="F419" s="51"/>
      <c r="G419" s="51"/>
      <c r="H419" s="51">
        <f>SUM(H406:H418)</f>
        <v>2736.5200000000004</v>
      </c>
      <c r="I419" s="51">
        <f t="shared" ref="I419:U419" si="240">SUM(I406:I418)</f>
        <v>76230.710000000006</v>
      </c>
      <c r="J419" s="51">
        <f t="shared" si="240"/>
        <v>2736.5200000000004</v>
      </c>
      <c r="K419" s="51">
        <f t="shared" si="240"/>
        <v>76230.710000000006</v>
      </c>
      <c r="L419" s="51">
        <f t="shared" si="240"/>
        <v>0</v>
      </c>
      <c r="M419" s="51">
        <f t="shared" si="240"/>
        <v>0</v>
      </c>
      <c r="N419" s="51">
        <f t="shared" si="240"/>
        <v>0</v>
      </c>
      <c r="O419" s="51">
        <f t="shared" si="240"/>
        <v>0</v>
      </c>
      <c r="P419" s="51">
        <f t="shared" si="240"/>
        <v>0</v>
      </c>
      <c r="Q419" s="51">
        <f t="shared" si="240"/>
        <v>141867.76</v>
      </c>
      <c r="R419" s="51">
        <f t="shared" si="240"/>
        <v>0</v>
      </c>
      <c r="S419" s="51">
        <f t="shared" si="240"/>
        <v>0</v>
      </c>
      <c r="T419" s="51">
        <f t="shared" si="240"/>
        <v>0</v>
      </c>
      <c r="U419" s="51">
        <f t="shared" si="240"/>
        <v>0</v>
      </c>
      <c r="V419" s="7"/>
    </row>
    <row r="420" spans="1:22" ht="14.4" customHeight="1" thickBot="1" x14ac:dyDescent="0.35">
      <c r="A420" s="100"/>
      <c r="B420" s="84"/>
      <c r="C420" s="34" t="s">
        <v>175</v>
      </c>
      <c r="D420" s="35" t="s">
        <v>176</v>
      </c>
      <c r="E420" s="72">
        <f>E405+E419</f>
        <v>3239.8389999999999</v>
      </c>
      <c r="F420" s="52"/>
      <c r="G420" s="52"/>
      <c r="H420" s="53">
        <f>H405+H419-P419+R419</f>
        <v>8384.1</v>
      </c>
      <c r="I420" s="53">
        <f>I405+I419-Q419+S419</f>
        <v>43219.510000000009</v>
      </c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36"/>
    </row>
    <row r="421" spans="1:22" ht="14.4" customHeight="1" x14ac:dyDescent="0.3">
      <c r="A421" s="98">
        <v>27</v>
      </c>
      <c r="B421" s="82" t="s">
        <v>61</v>
      </c>
      <c r="C421" s="30" t="s">
        <v>175</v>
      </c>
      <c r="D421" s="37" t="s">
        <v>72</v>
      </c>
      <c r="E421" s="73">
        <v>7240.59</v>
      </c>
      <c r="F421" s="55"/>
      <c r="G421" s="55"/>
      <c r="H421" s="55">
        <v>18470.939999999999</v>
      </c>
      <c r="I421" s="55">
        <v>332931.24</v>
      </c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38"/>
    </row>
    <row r="422" spans="1:22" ht="14.4" customHeight="1" x14ac:dyDescent="0.3">
      <c r="A422" s="99"/>
      <c r="B422" s="83"/>
      <c r="C422" s="93" t="s">
        <v>64</v>
      </c>
      <c r="D422" s="3" t="s">
        <v>18</v>
      </c>
      <c r="E422" s="48">
        <v>174.46</v>
      </c>
      <c r="F422" s="50">
        <v>2.63</v>
      </c>
      <c r="G422" s="50">
        <v>95</v>
      </c>
      <c r="H422" s="48">
        <v>458.83</v>
      </c>
      <c r="I422" s="48">
        <v>16573.7</v>
      </c>
      <c r="J422" s="50">
        <f>ROUND((E422*F422),2)</f>
        <v>458.83</v>
      </c>
      <c r="K422" s="50">
        <f>ROUND((E422*G422),2)</f>
        <v>16573.7</v>
      </c>
      <c r="L422" s="50">
        <f>J422-H422</f>
        <v>0</v>
      </c>
      <c r="M422" s="50">
        <f>K422-I422</f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0</v>
      </c>
      <c r="U422" s="48">
        <v>0</v>
      </c>
      <c r="V422" s="8"/>
    </row>
    <row r="423" spans="1:22" x14ac:dyDescent="0.3">
      <c r="A423" s="99"/>
      <c r="B423" s="83"/>
      <c r="C423" s="94"/>
      <c r="D423" s="3" t="s">
        <v>19</v>
      </c>
      <c r="E423" s="48">
        <v>191.86</v>
      </c>
      <c r="F423" s="50">
        <v>2.63</v>
      </c>
      <c r="G423" s="50">
        <v>95</v>
      </c>
      <c r="H423" s="48">
        <v>504.59</v>
      </c>
      <c r="I423" s="48">
        <v>13238.34</v>
      </c>
      <c r="J423" s="50">
        <f t="shared" ref="J423:J434" si="241">ROUND((E423*F423),2)</f>
        <v>504.59</v>
      </c>
      <c r="K423" s="50">
        <f t="shared" ref="K423:K434" si="242">ROUND((E423*G423),2)</f>
        <v>18226.7</v>
      </c>
      <c r="L423" s="50">
        <f t="shared" ref="L423:L434" si="243">J423-H423</f>
        <v>0</v>
      </c>
      <c r="M423" s="50">
        <f t="shared" ref="M423:M434" si="244">K423-I423</f>
        <v>4988.3600000000006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48">
        <v>0</v>
      </c>
      <c r="V423" s="8"/>
    </row>
    <row r="424" spans="1:22" x14ac:dyDescent="0.3">
      <c r="A424" s="99"/>
      <c r="B424" s="83"/>
      <c r="C424" s="94"/>
      <c r="D424" s="3" t="s">
        <v>74</v>
      </c>
      <c r="E424" s="48">
        <v>161.44</v>
      </c>
      <c r="F424" s="50">
        <v>2.63</v>
      </c>
      <c r="G424" s="50">
        <v>95</v>
      </c>
      <c r="H424" s="48">
        <v>424.59</v>
      </c>
      <c r="I424" s="48">
        <v>20325.16</v>
      </c>
      <c r="J424" s="50">
        <f t="shared" si="241"/>
        <v>424.59</v>
      </c>
      <c r="K424" s="50">
        <f t="shared" si="242"/>
        <v>15336.8</v>
      </c>
      <c r="L424" s="50">
        <f t="shared" si="243"/>
        <v>0</v>
      </c>
      <c r="M424" s="50">
        <f t="shared" si="244"/>
        <v>-4988.3600000000006</v>
      </c>
      <c r="N424" s="48">
        <v>0</v>
      </c>
      <c r="O424" s="48">
        <v>0</v>
      </c>
      <c r="P424" s="48">
        <v>0</v>
      </c>
      <c r="Q424" s="48">
        <v>128905.15</v>
      </c>
      <c r="R424" s="48">
        <v>0</v>
      </c>
      <c r="S424" s="48">
        <v>0</v>
      </c>
      <c r="T424" s="48">
        <v>0</v>
      </c>
      <c r="U424" s="48">
        <v>0</v>
      </c>
      <c r="V424" s="8" t="s">
        <v>109</v>
      </c>
    </row>
    <row r="425" spans="1:22" x14ac:dyDescent="0.3">
      <c r="A425" s="99"/>
      <c r="B425" s="83"/>
      <c r="C425" s="94"/>
      <c r="D425" s="3" t="s">
        <v>86</v>
      </c>
      <c r="E425" s="48">
        <v>80.72</v>
      </c>
      <c r="F425" s="50">
        <v>2.63</v>
      </c>
      <c r="G425" s="50">
        <v>69</v>
      </c>
      <c r="H425" s="48">
        <v>212.29</v>
      </c>
      <c r="I425" s="48">
        <v>5569.68</v>
      </c>
      <c r="J425" s="50">
        <f t="shared" ref="J425" si="245">ROUND((E425*F425),2)</f>
        <v>212.29</v>
      </c>
      <c r="K425" s="50">
        <f t="shared" ref="K425" si="246">ROUND((E425*G425),2)</f>
        <v>5569.68</v>
      </c>
      <c r="L425" s="50">
        <f t="shared" ref="L425" si="247">J425-H425</f>
        <v>0</v>
      </c>
      <c r="M425" s="50">
        <f t="shared" ref="M425" si="248">K425-I425</f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0</v>
      </c>
      <c r="U425" s="48">
        <v>0</v>
      </c>
      <c r="V425" s="8"/>
    </row>
    <row r="426" spans="1:22" x14ac:dyDescent="0.3">
      <c r="A426" s="99"/>
      <c r="B426" s="83"/>
      <c r="C426" s="94"/>
      <c r="D426" s="3" t="s">
        <v>20</v>
      </c>
      <c r="E426" s="48">
        <v>224.64</v>
      </c>
      <c r="F426" s="50">
        <v>2.63</v>
      </c>
      <c r="G426" s="50">
        <v>69</v>
      </c>
      <c r="H426" s="48">
        <v>590.79999999999995</v>
      </c>
      <c r="I426" s="48">
        <v>15500.16</v>
      </c>
      <c r="J426" s="50">
        <f t="shared" si="241"/>
        <v>590.79999999999995</v>
      </c>
      <c r="K426" s="50">
        <f t="shared" si="242"/>
        <v>15500.16</v>
      </c>
      <c r="L426" s="50">
        <f t="shared" si="243"/>
        <v>0</v>
      </c>
      <c r="M426" s="50">
        <f t="shared" si="244"/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0</v>
      </c>
      <c r="U426" s="48">
        <v>0</v>
      </c>
      <c r="V426" s="8"/>
    </row>
    <row r="427" spans="1:22" x14ac:dyDescent="0.3">
      <c r="A427" s="99"/>
      <c r="B427" s="83"/>
      <c r="C427" s="94"/>
      <c r="D427" s="3" t="s">
        <v>21</v>
      </c>
      <c r="E427" s="48">
        <v>227.68</v>
      </c>
      <c r="F427" s="50">
        <v>2.63</v>
      </c>
      <c r="G427" s="50">
        <v>69</v>
      </c>
      <c r="H427" s="48">
        <v>598.79999999999995</v>
      </c>
      <c r="I427" s="48">
        <v>15709.92</v>
      </c>
      <c r="J427" s="50">
        <f t="shared" si="241"/>
        <v>598.79999999999995</v>
      </c>
      <c r="K427" s="50">
        <f t="shared" si="242"/>
        <v>15709.92</v>
      </c>
      <c r="L427" s="50">
        <f t="shared" si="243"/>
        <v>0</v>
      </c>
      <c r="M427" s="50">
        <f t="shared" si="244"/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0</v>
      </c>
      <c r="U427" s="48">
        <v>0</v>
      </c>
      <c r="V427" s="8"/>
    </row>
    <row r="428" spans="1:22" x14ac:dyDescent="0.3">
      <c r="A428" s="99"/>
      <c r="B428" s="83"/>
      <c r="C428" s="94"/>
      <c r="D428" s="3" t="s">
        <v>22</v>
      </c>
      <c r="E428" s="48">
        <v>198.08</v>
      </c>
      <c r="F428" s="50">
        <v>2.63</v>
      </c>
      <c r="G428" s="50">
        <v>69</v>
      </c>
      <c r="H428" s="48">
        <v>520.95000000000005</v>
      </c>
      <c r="I428" s="48">
        <v>13667.52</v>
      </c>
      <c r="J428" s="50">
        <f t="shared" si="241"/>
        <v>520.95000000000005</v>
      </c>
      <c r="K428" s="50">
        <f t="shared" si="242"/>
        <v>13667.52</v>
      </c>
      <c r="L428" s="50">
        <f t="shared" si="243"/>
        <v>0</v>
      </c>
      <c r="M428" s="50">
        <f t="shared" si="244"/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48">
        <v>0</v>
      </c>
      <c r="V428" s="8"/>
    </row>
    <row r="429" spans="1:22" x14ac:dyDescent="0.3">
      <c r="A429" s="99"/>
      <c r="B429" s="83"/>
      <c r="C429" s="94"/>
      <c r="D429" s="3" t="s">
        <v>23</v>
      </c>
      <c r="E429" s="48">
        <v>216.06</v>
      </c>
      <c r="F429" s="50">
        <v>2.63</v>
      </c>
      <c r="G429" s="50">
        <v>69</v>
      </c>
      <c r="H429" s="48">
        <v>568.24</v>
      </c>
      <c r="I429" s="48">
        <v>14908.14</v>
      </c>
      <c r="J429" s="50">
        <f t="shared" si="241"/>
        <v>568.24</v>
      </c>
      <c r="K429" s="50">
        <f t="shared" si="242"/>
        <v>14908.14</v>
      </c>
      <c r="L429" s="50">
        <f t="shared" si="243"/>
        <v>0</v>
      </c>
      <c r="M429" s="50">
        <f t="shared" si="244"/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48">
        <v>0</v>
      </c>
      <c r="V429" s="8"/>
    </row>
    <row r="430" spans="1:22" x14ac:dyDescent="0.3">
      <c r="A430" s="99"/>
      <c r="B430" s="83"/>
      <c r="C430" s="94"/>
      <c r="D430" s="3" t="s">
        <v>24</v>
      </c>
      <c r="E430" s="48">
        <v>241.6</v>
      </c>
      <c r="F430" s="50">
        <v>2.63</v>
      </c>
      <c r="G430" s="50">
        <v>69</v>
      </c>
      <c r="H430" s="48">
        <v>635.41</v>
      </c>
      <c r="I430" s="48">
        <v>16670.400000000001</v>
      </c>
      <c r="J430" s="50">
        <f t="shared" si="241"/>
        <v>635.41</v>
      </c>
      <c r="K430" s="50">
        <f t="shared" si="242"/>
        <v>16670.400000000001</v>
      </c>
      <c r="L430" s="50">
        <f t="shared" si="243"/>
        <v>0</v>
      </c>
      <c r="M430" s="50">
        <f t="shared" si="244"/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0</v>
      </c>
      <c r="U430" s="48">
        <v>0</v>
      </c>
      <c r="V430" s="8"/>
    </row>
    <row r="431" spans="1:22" x14ac:dyDescent="0.3">
      <c r="A431" s="99"/>
      <c r="B431" s="83"/>
      <c r="C431" s="94"/>
      <c r="D431" s="3" t="s">
        <v>25</v>
      </c>
      <c r="E431" s="48">
        <v>216.191</v>
      </c>
      <c r="F431" s="50">
        <v>2.63</v>
      </c>
      <c r="G431" s="50">
        <v>69</v>
      </c>
      <c r="H431" s="48">
        <v>568.58000000000004</v>
      </c>
      <c r="I431" s="48">
        <v>14917.18</v>
      </c>
      <c r="J431" s="50">
        <f t="shared" si="241"/>
        <v>568.58000000000004</v>
      </c>
      <c r="K431" s="50">
        <f t="shared" si="242"/>
        <v>14917.18</v>
      </c>
      <c r="L431" s="50">
        <f t="shared" si="243"/>
        <v>0</v>
      </c>
      <c r="M431" s="50">
        <f t="shared" si="244"/>
        <v>0</v>
      </c>
      <c r="N431" s="48">
        <v>0</v>
      </c>
      <c r="O431" s="48">
        <v>0</v>
      </c>
      <c r="P431" s="48">
        <v>0</v>
      </c>
      <c r="Q431" s="48">
        <v>51429.87</v>
      </c>
      <c r="R431" s="48">
        <v>0</v>
      </c>
      <c r="S431" s="48">
        <v>0</v>
      </c>
      <c r="T431" s="48">
        <v>0</v>
      </c>
      <c r="U431" s="48">
        <v>0</v>
      </c>
      <c r="V431" s="8" t="s">
        <v>112</v>
      </c>
    </row>
    <row r="432" spans="1:22" x14ac:dyDescent="0.3">
      <c r="A432" s="99"/>
      <c r="B432" s="83"/>
      <c r="C432" s="94"/>
      <c r="D432" s="3" t="s">
        <v>26</v>
      </c>
      <c r="E432" s="48">
        <v>238.62</v>
      </c>
      <c r="F432" s="50">
        <v>2.63</v>
      </c>
      <c r="G432" s="50">
        <v>69</v>
      </c>
      <c r="H432" s="48">
        <v>627.57000000000005</v>
      </c>
      <c r="I432" s="48">
        <v>16464.78</v>
      </c>
      <c r="J432" s="50">
        <f>ROUND((E432*F432),2)</f>
        <v>627.57000000000005</v>
      </c>
      <c r="K432" s="50">
        <f t="shared" si="242"/>
        <v>16464.78</v>
      </c>
      <c r="L432" s="50">
        <f t="shared" si="243"/>
        <v>0</v>
      </c>
      <c r="M432" s="50">
        <f t="shared" si="244"/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0</v>
      </c>
      <c r="U432" s="48">
        <v>0</v>
      </c>
      <c r="V432" s="8"/>
    </row>
    <row r="433" spans="1:22" x14ac:dyDescent="0.3">
      <c r="A433" s="99"/>
      <c r="B433" s="83"/>
      <c r="C433" s="94"/>
      <c r="D433" s="3" t="s">
        <v>27</v>
      </c>
      <c r="E433" s="48">
        <v>243.98</v>
      </c>
      <c r="F433" s="50">
        <v>2.63</v>
      </c>
      <c r="G433" s="50">
        <v>69</v>
      </c>
      <c r="H433" s="48">
        <v>641.66999999999996</v>
      </c>
      <c r="I433" s="48">
        <v>16834.62</v>
      </c>
      <c r="J433" s="50">
        <f t="shared" si="241"/>
        <v>641.66999999999996</v>
      </c>
      <c r="K433" s="50">
        <f t="shared" si="242"/>
        <v>16834.62</v>
      </c>
      <c r="L433" s="50">
        <f t="shared" si="243"/>
        <v>0</v>
      </c>
      <c r="M433" s="50">
        <f t="shared" si="244"/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0</v>
      </c>
      <c r="U433" s="48">
        <v>0</v>
      </c>
      <c r="V433" s="8"/>
    </row>
    <row r="434" spans="1:22" x14ac:dyDescent="0.3">
      <c r="A434" s="99"/>
      <c r="B434" s="83"/>
      <c r="C434" s="95"/>
      <c r="D434" s="3" t="s">
        <v>28</v>
      </c>
      <c r="E434" s="48">
        <v>206.66</v>
      </c>
      <c r="F434" s="50">
        <v>2.63</v>
      </c>
      <c r="G434" s="50">
        <v>69</v>
      </c>
      <c r="H434" s="48">
        <v>543.52</v>
      </c>
      <c r="I434" s="48">
        <v>14259.54</v>
      </c>
      <c r="J434" s="50">
        <f t="shared" si="241"/>
        <v>543.52</v>
      </c>
      <c r="K434" s="50">
        <f t="shared" si="242"/>
        <v>14259.54</v>
      </c>
      <c r="L434" s="50">
        <f t="shared" si="243"/>
        <v>0</v>
      </c>
      <c r="M434" s="50">
        <f t="shared" si="244"/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0</v>
      </c>
      <c r="U434" s="48">
        <v>0</v>
      </c>
      <c r="V434" s="8"/>
    </row>
    <row r="435" spans="1:22" s="4" customFormat="1" x14ac:dyDescent="0.3">
      <c r="A435" s="99"/>
      <c r="B435" s="83"/>
      <c r="C435" s="26" t="s">
        <v>174</v>
      </c>
      <c r="D435" s="5" t="s">
        <v>73</v>
      </c>
      <c r="E435" s="71">
        <f>SUM(E422:E434)</f>
        <v>2621.9909999999995</v>
      </c>
      <c r="F435" s="51"/>
      <c r="G435" s="51"/>
      <c r="H435" s="51">
        <f>SUM(H422:H434)</f>
        <v>6895.8399999999983</v>
      </c>
      <c r="I435" s="51">
        <f t="shared" ref="I435:U435" si="249">SUM(I422:I434)</f>
        <v>194639.13999999998</v>
      </c>
      <c r="J435" s="51">
        <f t="shared" si="249"/>
        <v>6895.8399999999983</v>
      </c>
      <c r="K435" s="51">
        <f t="shared" si="249"/>
        <v>194639.13999999998</v>
      </c>
      <c r="L435" s="51">
        <f t="shared" si="249"/>
        <v>0</v>
      </c>
      <c r="M435" s="51">
        <f t="shared" si="249"/>
        <v>0</v>
      </c>
      <c r="N435" s="51">
        <f t="shared" si="249"/>
        <v>0</v>
      </c>
      <c r="O435" s="51">
        <f t="shared" si="249"/>
        <v>0</v>
      </c>
      <c r="P435" s="51">
        <f t="shared" si="249"/>
        <v>0</v>
      </c>
      <c r="Q435" s="51">
        <f t="shared" si="249"/>
        <v>180335.02</v>
      </c>
      <c r="R435" s="51">
        <f t="shared" si="249"/>
        <v>0</v>
      </c>
      <c r="S435" s="51">
        <f t="shared" si="249"/>
        <v>0</v>
      </c>
      <c r="T435" s="51">
        <f t="shared" si="249"/>
        <v>0</v>
      </c>
      <c r="U435" s="51">
        <f t="shared" si="249"/>
        <v>0</v>
      </c>
      <c r="V435" s="7"/>
    </row>
    <row r="436" spans="1:22" ht="14.4" customHeight="1" thickBot="1" x14ac:dyDescent="0.35">
      <c r="A436" s="100"/>
      <c r="B436" s="84"/>
      <c r="C436" s="34" t="s">
        <v>175</v>
      </c>
      <c r="D436" s="35" t="s">
        <v>176</v>
      </c>
      <c r="E436" s="72">
        <f>E421+E435</f>
        <v>9862.5810000000001</v>
      </c>
      <c r="F436" s="52"/>
      <c r="G436" s="52"/>
      <c r="H436" s="53">
        <f>H421+H435-P435+R435</f>
        <v>25366.78</v>
      </c>
      <c r="I436" s="53">
        <f>I421+I435-Q435+S435</f>
        <v>347235.36</v>
      </c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36"/>
    </row>
    <row r="437" spans="1:22" ht="14.4" customHeight="1" x14ac:dyDescent="0.3">
      <c r="A437" s="98">
        <v>28</v>
      </c>
      <c r="B437" s="82" t="s">
        <v>61</v>
      </c>
      <c r="C437" s="30" t="s">
        <v>175</v>
      </c>
      <c r="D437" s="37" t="s">
        <v>72</v>
      </c>
      <c r="E437" s="73">
        <v>8989.7900000000009</v>
      </c>
      <c r="F437" s="55"/>
      <c r="G437" s="55"/>
      <c r="H437" s="55">
        <v>23005.19</v>
      </c>
      <c r="I437" s="55">
        <v>411790.57</v>
      </c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38"/>
    </row>
    <row r="438" spans="1:22" ht="14.4" customHeight="1" x14ac:dyDescent="0.3">
      <c r="A438" s="99"/>
      <c r="B438" s="83"/>
      <c r="C438" s="93" t="s">
        <v>65</v>
      </c>
      <c r="D438" s="3" t="s">
        <v>18</v>
      </c>
      <c r="E438" s="48">
        <v>246.44</v>
      </c>
      <c r="F438" s="50">
        <v>2.63</v>
      </c>
      <c r="G438" s="50">
        <v>95</v>
      </c>
      <c r="H438" s="48">
        <v>648.14</v>
      </c>
      <c r="I438" s="48">
        <v>23411.8</v>
      </c>
      <c r="J438" s="50">
        <f>ROUND((E438*F438),2)</f>
        <v>648.14</v>
      </c>
      <c r="K438" s="50">
        <f>ROUND((E438*G438),2)</f>
        <v>23411.8</v>
      </c>
      <c r="L438" s="50">
        <f>J438-H438</f>
        <v>0</v>
      </c>
      <c r="M438" s="50">
        <f>K438-I438</f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0</v>
      </c>
      <c r="U438" s="48">
        <v>0</v>
      </c>
      <c r="V438" s="8"/>
    </row>
    <row r="439" spans="1:22" x14ac:dyDescent="0.3">
      <c r="A439" s="99"/>
      <c r="B439" s="83"/>
      <c r="C439" s="94"/>
      <c r="D439" s="3" t="s">
        <v>19</v>
      </c>
      <c r="E439" s="48">
        <v>228.52</v>
      </c>
      <c r="F439" s="50">
        <v>2.63</v>
      </c>
      <c r="G439" s="50">
        <v>95</v>
      </c>
      <c r="H439" s="48">
        <v>601.01</v>
      </c>
      <c r="I439" s="48">
        <v>15767.88</v>
      </c>
      <c r="J439" s="50">
        <f>ROUND((E439*F439),2)</f>
        <v>601.01</v>
      </c>
      <c r="K439" s="50">
        <f t="shared" ref="K439:K450" si="250">ROUND((E439*G439),2)</f>
        <v>21709.4</v>
      </c>
      <c r="L439" s="50">
        <f t="shared" ref="L439:L450" si="251">J439-H439</f>
        <v>0</v>
      </c>
      <c r="M439" s="50">
        <f t="shared" ref="M439:M450" si="252">K439-I439</f>
        <v>5941.5200000000023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0</v>
      </c>
      <c r="U439" s="48">
        <v>0</v>
      </c>
      <c r="V439" s="8"/>
    </row>
    <row r="440" spans="1:22" x14ac:dyDescent="0.3">
      <c r="A440" s="99"/>
      <c r="B440" s="83"/>
      <c r="C440" s="94"/>
      <c r="D440" s="3" t="s">
        <v>74</v>
      </c>
      <c r="E440" s="48">
        <v>205.01300000000001</v>
      </c>
      <c r="F440" s="50">
        <v>2.63</v>
      </c>
      <c r="G440" s="50">
        <v>95</v>
      </c>
      <c r="H440" s="48">
        <v>539.17999999999995</v>
      </c>
      <c r="I440" s="48">
        <v>25417.760000000002</v>
      </c>
      <c r="J440" s="50">
        <f t="shared" ref="J440:J450" si="253">ROUND((E440*F440),2)</f>
        <v>539.17999999999995</v>
      </c>
      <c r="K440" s="50">
        <f t="shared" si="250"/>
        <v>19476.240000000002</v>
      </c>
      <c r="L440" s="50">
        <f t="shared" si="251"/>
        <v>0</v>
      </c>
      <c r="M440" s="50">
        <f t="shared" si="252"/>
        <v>-5941.52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0</v>
      </c>
      <c r="U440" s="48">
        <v>0</v>
      </c>
      <c r="V440" s="8"/>
    </row>
    <row r="441" spans="1:22" x14ac:dyDescent="0.3">
      <c r="A441" s="99"/>
      <c r="B441" s="83"/>
      <c r="C441" s="94"/>
      <c r="D441" s="3" t="s">
        <v>86</v>
      </c>
      <c r="E441" s="48">
        <v>102.50700000000001</v>
      </c>
      <c r="F441" s="50">
        <v>2.63</v>
      </c>
      <c r="G441" s="50">
        <v>69</v>
      </c>
      <c r="H441" s="48">
        <v>269.58999999999997</v>
      </c>
      <c r="I441" s="48">
        <v>7072.98</v>
      </c>
      <c r="J441" s="50">
        <f t="shared" ref="J441" si="254">ROUND((E441*F441),2)</f>
        <v>269.58999999999997</v>
      </c>
      <c r="K441" s="50">
        <f t="shared" ref="K441" si="255">ROUND((E441*G441),2)</f>
        <v>7072.98</v>
      </c>
      <c r="L441" s="50">
        <f t="shared" ref="L441" si="256">J441-H441</f>
        <v>0</v>
      </c>
      <c r="M441" s="50">
        <f t="shared" ref="M441" si="257">K441-I441</f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0</v>
      </c>
      <c r="U441" s="48">
        <v>0</v>
      </c>
      <c r="V441" s="8"/>
    </row>
    <row r="442" spans="1:22" x14ac:dyDescent="0.3">
      <c r="A442" s="99"/>
      <c r="B442" s="83"/>
      <c r="C442" s="94"/>
      <c r="D442" s="3" t="s">
        <v>20</v>
      </c>
      <c r="E442" s="48">
        <v>251.68</v>
      </c>
      <c r="F442" s="50">
        <v>2.63</v>
      </c>
      <c r="G442" s="50">
        <v>69</v>
      </c>
      <c r="H442" s="48">
        <v>661.92</v>
      </c>
      <c r="I442" s="48">
        <v>17365.919999999998</v>
      </c>
      <c r="J442" s="50">
        <f t="shared" si="253"/>
        <v>661.92</v>
      </c>
      <c r="K442" s="50">
        <f t="shared" si="250"/>
        <v>17365.919999999998</v>
      </c>
      <c r="L442" s="50">
        <f t="shared" si="251"/>
        <v>0</v>
      </c>
      <c r="M442" s="50">
        <f t="shared" si="252"/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48">
        <v>0</v>
      </c>
      <c r="V442" s="8"/>
    </row>
    <row r="443" spans="1:22" x14ac:dyDescent="0.3">
      <c r="A443" s="99"/>
      <c r="B443" s="83"/>
      <c r="C443" s="94"/>
      <c r="D443" s="3" t="s">
        <v>21</v>
      </c>
      <c r="E443" s="48">
        <v>242.3</v>
      </c>
      <c r="F443" s="50">
        <v>2.63</v>
      </c>
      <c r="G443" s="50">
        <v>69</v>
      </c>
      <c r="H443" s="48">
        <v>637.25</v>
      </c>
      <c r="I443" s="48">
        <v>16718.7</v>
      </c>
      <c r="J443" s="50">
        <f t="shared" si="253"/>
        <v>637.25</v>
      </c>
      <c r="K443" s="50">
        <f t="shared" si="250"/>
        <v>16718.7</v>
      </c>
      <c r="L443" s="50">
        <f t="shared" si="251"/>
        <v>0</v>
      </c>
      <c r="M443" s="50">
        <f t="shared" si="252"/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48">
        <v>0</v>
      </c>
      <c r="V443" s="8"/>
    </row>
    <row r="444" spans="1:22" x14ac:dyDescent="0.3">
      <c r="A444" s="99"/>
      <c r="B444" s="83"/>
      <c r="C444" s="94"/>
      <c r="D444" s="3" t="s">
        <v>22</v>
      </c>
      <c r="E444" s="48">
        <v>258.8</v>
      </c>
      <c r="F444" s="50">
        <v>2.63</v>
      </c>
      <c r="G444" s="50">
        <v>69</v>
      </c>
      <c r="H444" s="48">
        <v>680.64</v>
      </c>
      <c r="I444" s="48">
        <v>17857.2</v>
      </c>
      <c r="J444" s="50">
        <f t="shared" si="253"/>
        <v>680.64</v>
      </c>
      <c r="K444" s="50">
        <f t="shared" si="250"/>
        <v>17857.2</v>
      </c>
      <c r="L444" s="50">
        <f t="shared" si="251"/>
        <v>0</v>
      </c>
      <c r="M444" s="50">
        <f t="shared" si="252"/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0</v>
      </c>
      <c r="U444" s="48">
        <v>0</v>
      </c>
      <c r="V444" s="8"/>
    </row>
    <row r="445" spans="1:22" x14ac:dyDescent="0.3">
      <c r="A445" s="99"/>
      <c r="B445" s="83"/>
      <c r="C445" s="94"/>
      <c r="D445" s="3" t="s">
        <v>23</v>
      </c>
      <c r="E445" s="48">
        <v>260.14</v>
      </c>
      <c r="F445" s="50">
        <v>2.63</v>
      </c>
      <c r="G445" s="50">
        <v>69</v>
      </c>
      <c r="H445" s="48">
        <v>684.17</v>
      </c>
      <c r="I445" s="48">
        <v>17949.66</v>
      </c>
      <c r="J445" s="50">
        <f t="shared" si="253"/>
        <v>684.17</v>
      </c>
      <c r="K445" s="50">
        <f t="shared" si="250"/>
        <v>17949.66</v>
      </c>
      <c r="L445" s="50">
        <f t="shared" si="251"/>
        <v>0</v>
      </c>
      <c r="M445" s="50">
        <f t="shared" si="252"/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48">
        <v>0</v>
      </c>
      <c r="V445" s="8"/>
    </row>
    <row r="446" spans="1:22" x14ac:dyDescent="0.3">
      <c r="A446" s="99"/>
      <c r="B446" s="83"/>
      <c r="C446" s="94"/>
      <c r="D446" s="3" t="s">
        <v>24</v>
      </c>
      <c r="E446" s="48">
        <v>276.64</v>
      </c>
      <c r="F446" s="50">
        <v>2.63</v>
      </c>
      <c r="G446" s="50">
        <v>69</v>
      </c>
      <c r="H446" s="48">
        <v>727.56</v>
      </c>
      <c r="I446" s="48">
        <v>19088.16</v>
      </c>
      <c r="J446" s="50">
        <f t="shared" si="253"/>
        <v>727.56</v>
      </c>
      <c r="K446" s="50">
        <f t="shared" si="250"/>
        <v>19088.16</v>
      </c>
      <c r="L446" s="50">
        <f t="shared" si="251"/>
        <v>0</v>
      </c>
      <c r="M446" s="50">
        <f t="shared" si="252"/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48">
        <v>0</v>
      </c>
      <c r="V446" s="8"/>
    </row>
    <row r="447" spans="1:22" x14ac:dyDescent="0.3">
      <c r="A447" s="99"/>
      <c r="B447" s="83"/>
      <c r="C447" s="94"/>
      <c r="D447" s="3" t="s">
        <v>25</v>
      </c>
      <c r="E447" s="48">
        <v>252.26</v>
      </c>
      <c r="F447" s="50">
        <v>2.63</v>
      </c>
      <c r="G447" s="50">
        <v>69</v>
      </c>
      <c r="H447" s="48">
        <v>663.44</v>
      </c>
      <c r="I447" s="48">
        <v>17405.939999999999</v>
      </c>
      <c r="J447" s="50">
        <f t="shared" si="253"/>
        <v>663.44</v>
      </c>
      <c r="K447" s="50">
        <f t="shared" si="250"/>
        <v>17405.939999999999</v>
      </c>
      <c r="L447" s="50">
        <f t="shared" si="251"/>
        <v>0</v>
      </c>
      <c r="M447" s="50">
        <f t="shared" si="252"/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48">
        <v>0</v>
      </c>
      <c r="V447" s="8"/>
    </row>
    <row r="448" spans="1:22" x14ac:dyDescent="0.3">
      <c r="A448" s="99"/>
      <c r="B448" s="83"/>
      <c r="C448" s="94"/>
      <c r="D448" s="3" t="s">
        <v>26</v>
      </c>
      <c r="E448" s="48">
        <v>297.77100000000002</v>
      </c>
      <c r="F448" s="50">
        <v>2.63</v>
      </c>
      <c r="G448" s="50">
        <v>69</v>
      </c>
      <c r="H448" s="48">
        <v>783.14</v>
      </c>
      <c r="I448" s="48">
        <v>20546.2</v>
      </c>
      <c r="J448" s="50">
        <f t="shared" si="253"/>
        <v>783.14</v>
      </c>
      <c r="K448" s="50">
        <f t="shared" si="250"/>
        <v>20546.2</v>
      </c>
      <c r="L448" s="50">
        <f t="shared" si="251"/>
        <v>0</v>
      </c>
      <c r="M448" s="50">
        <f t="shared" si="252"/>
        <v>0</v>
      </c>
      <c r="N448" s="48">
        <v>0</v>
      </c>
      <c r="O448" s="48">
        <v>0</v>
      </c>
      <c r="P448" s="48">
        <v>0</v>
      </c>
      <c r="Q448" s="48">
        <v>65634.25</v>
      </c>
      <c r="R448" s="48">
        <v>0</v>
      </c>
      <c r="S448" s="48">
        <v>0</v>
      </c>
      <c r="T448" s="48">
        <v>0</v>
      </c>
      <c r="U448" s="48">
        <v>0</v>
      </c>
      <c r="V448" s="8" t="s">
        <v>114</v>
      </c>
    </row>
    <row r="449" spans="1:22" x14ac:dyDescent="0.3">
      <c r="A449" s="99"/>
      <c r="B449" s="83"/>
      <c r="C449" s="94"/>
      <c r="D449" s="3" t="s">
        <v>27</v>
      </c>
      <c r="E449" s="48">
        <v>278.49900000000002</v>
      </c>
      <c r="F449" s="50">
        <v>2.63</v>
      </c>
      <c r="G449" s="50">
        <v>69</v>
      </c>
      <c r="H449" s="48">
        <v>732.45</v>
      </c>
      <c r="I449" s="48">
        <v>19216.43</v>
      </c>
      <c r="J449" s="50">
        <f t="shared" si="253"/>
        <v>732.45</v>
      </c>
      <c r="K449" s="50">
        <f t="shared" si="250"/>
        <v>19216.43</v>
      </c>
      <c r="L449" s="50">
        <f t="shared" si="251"/>
        <v>0</v>
      </c>
      <c r="M449" s="50">
        <f t="shared" si="252"/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48">
        <v>0</v>
      </c>
      <c r="V449" s="8"/>
    </row>
    <row r="450" spans="1:22" x14ac:dyDescent="0.3">
      <c r="A450" s="99"/>
      <c r="B450" s="83"/>
      <c r="C450" s="95"/>
      <c r="D450" s="3" t="s">
        <v>28</v>
      </c>
      <c r="E450" s="48">
        <v>237.94</v>
      </c>
      <c r="F450" s="50">
        <v>2.63</v>
      </c>
      <c r="G450" s="50">
        <v>69</v>
      </c>
      <c r="H450" s="48">
        <v>625.78</v>
      </c>
      <c r="I450" s="48">
        <v>16417.86</v>
      </c>
      <c r="J450" s="50">
        <f t="shared" si="253"/>
        <v>625.78</v>
      </c>
      <c r="K450" s="50">
        <f t="shared" si="250"/>
        <v>16417.86</v>
      </c>
      <c r="L450" s="50">
        <f t="shared" si="251"/>
        <v>0</v>
      </c>
      <c r="M450" s="50">
        <f t="shared" si="252"/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48">
        <v>0</v>
      </c>
      <c r="V450" s="8"/>
    </row>
    <row r="451" spans="1:22" s="4" customFormat="1" x14ac:dyDescent="0.3">
      <c r="A451" s="99"/>
      <c r="B451" s="83"/>
      <c r="C451" s="26" t="s">
        <v>174</v>
      </c>
      <c r="D451" s="5" t="s">
        <v>73</v>
      </c>
      <c r="E451" s="71">
        <f>SUM(E438:E450)</f>
        <v>3138.5100000000007</v>
      </c>
      <c r="F451" s="51"/>
      <c r="G451" s="51"/>
      <c r="H451" s="51">
        <f>SUM(H438:H450)</f>
        <v>8254.27</v>
      </c>
      <c r="I451" s="51">
        <f t="shared" ref="I451:U451" si="258">SUM(I438:I450)</f>
        <v>234236.49</v>
      </c>
      <c r="J451" s="51">
        <f t="shared" si="258"/>
        <v>8254.27</v>
      </c>
      <c r="K451" s="51">
        <f t="shared" si="258"/>
        <v>234236.49</v>
      </c>
      <c r="L451" s="51">
        <f t="shared" si="258"/>
        <v>0</v>
      </c>
      <c r="M451" s="51">
        <f t="shared" si="258"/>
        <v>1.8189894035458565E-12</v>
      </c>
      <c r="N451" s="51">
        <f t="shared" si="258"/>
        <v>0</v>
      </c>
      <c r="O451" s="51">
        <f t="shared" si="258"/>
        <v>0</v>
      </c>
      <c r="P451" s="51">
        <f t="shared" si="258"/>
        <v>0</v>
      </c>
      <c r="Q451" s="51">
        <f t="shared" si="258"/>
        <v>65634.25</v>
      </c>
      <c r="R451" s="51">
        <f t="shared" si="258"/>
        <v>0</v>
      </c>
      <c r="S451" s="51">
        <f t="shared" si="258"/>
        <v>0</v>
      </c>
      <c r="T451" s="51">
        <f t="shared" si="258"/>
        <v>0</v>
      </c>
      <c r="U451" s="51">
        <f t="shared" si="258"/>
        <v>0</v>
      </c>
      <c r="V451" s="7"/>
    </row>
    <row r="452" spans="1:22" ht="14.4" customHeight="1" thickBot="1" x14ac:dyDescent="0.35">
      <c r="A452" s="100"/>
      <c r="B452" s="84"/>
      <c r="C452" s="34" t="s">
        <v>175</v>
      </c>
      <c r="D452" s="35" t="s">
        <v>176</v>
      </c>
      <c r="E452" s="72">
        <f>E437+E451</f>
        <v>12128.300000000001</v>
      </c>
      <c r="F452" s="52"/>
      <c r="G452" s="52"/>
      <c r="H452" s="53">
        <f>H437+H451-P451+R451</f>
        <v>31259.46</v>
      </c>
      <c r="I452" s="53">
        <f>I437+I451-Q451+S451</f>
        <v>580392.81000000006</v>
      </c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36"/>
    </row>
    <row r="453" spans="1:22" ht="14.4" customHeight="1" x14ac:dyDescent="0.3">
      <c r="A453" s="98">
        <v>29</v>
      </c>
      <c r="B453" s="82" t="s">
        <v>61</v>
      </c>
      <c r="C453" s="30" t="s">
        <v>175</v>
      </c>
      <c r="D453" s="37" t="s">
        <v>72</v>
      </c>
      <c r="E453" s="73">
        <v>2591.89</v>
      </c>
      <c r="F453" s="55"/>
      <c r="G453" s="55"/>
      <c r="H453" s="55">
        <v>6619.39</v>
      </c>
      <c r="I453" s="55">
        <v>118671.55</v>
      </c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38"/>
    </row>
    <row r="454" spans="1:22" ht="14.4" customHeight="1" x14ac:dyDescent="0.3">
      <c r="A454" s="99"/>
      <c r="B454" s="83"/>
      <c r="C454" s="93" t="s">
        <v>66</v>
      </c>
      <c r="D454" s="3" t="s">
        <v>18</v>
      </c>
      <c r="E454" s="48">
        <v>90.6</v>
      </c>
      <c r="F454" s="50">
        <v>2.63</v>
      </c>
      <c r="G454" s="50">
        <v>95</v>
      </c>
      <c r="H454" s="48">
        <v>238.28</v>
      </c>
      <c r="I454" s="48">
        <v>8607</v>
      </c>
      <c r="J454" s="50">
        <f>ROUND((E454*F454),2)</f>
        <v>238.28</v>
      </c>
      <c r="K454" s="50">
        <f>ROUND((E454*G454),2)</f>
        <v>8607</v>
      </c>
      <c r="L454" s="50">
        <f>J454-H454</f>
        <v>0</v>
      </c>
      <c r="M454" s="50">
        <f>K454-I454</f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48">
        <v>0</v>
      </c>
      <c r="V454" s="8"/>
    </row>
    <row r="455" spans="1:22" x14ac:dyDescent="0.3">
      <c r="A455" s="99"/>
      <c r="B455" s="83"/>
      <c r="C455" s="94"/>
      <c r="D455" s="3" t="s">
        <v>19</v>
      </c>
      <c r="E455" s="48">
        <v>70.900000000000006</v>
      </c>
      <c r="F455" s="50">
        <v>2.63</v>
      </c>
      <c r="G455" s="50">
        <v>95</v>
      </c>
      <c r="H455" s="48">
        <v>186.47</v>
      </c>
      <c r="I455" s="48">
        <v>4892.1000000000004</v>
      </c>
      <c r="J455" s="50">
        <f>ROUND((E455*F455),2)</f>
        <v>186.47</v>
      </c>
      <c r="K455" s="50">
        <f t="shared" ref="K455:K466" si="259">ROUND((E455*G455),2)</f>
        <v>6735.5</v>
      </c>
      <c r="L455" s="50">
        <f t="shared" ref="L455:L466" si="260">J455-H455</f>
        <v>0</v>
      </c>
      <c r="M455" s="50">
        <f t="shared" ref="M455:M466" si="261">K455-I455</f>
        <v>1843.3999999999996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0</v>
      </c>
      <c r="U455" s="48">
        <v>0</v>
      </c>
      <c r="V455" s="8"/>
    </row>
    <row r="456" spans="1:22" x14ac:dyDescent="0.3">
      <c r="A456" s="99"/>
      <c r="B456" s="83"/>
      <c r="C456" s="94"/>
      <c r="D456" s="3" t="s">
        <v>74</v>
      </c>
      <c r="E456" s="48">
        <v>61.942999999999998</v>
      </c>
      <c r="F456" s="50">
        <v>2.63</v>
      </c>
      <c r="G456" s="50">
        <v>95</v>
      </c>
      <c r="H456" s="48">
        <v>162.91</v>
      </c>
      <c r="I456" s="48">
        <v>7727.99</v>
      </c>
      <c r="J456" s="50">
        <f t="shared" ref="J456:J466" si="262">ROUND((E456*F456),2)</f>
        <v>162.91</v>
      </c>
      <c r="K456" s="50">
        <f t="shared" si="259"/>
        <v>5884.59</v>
      </c>
      <c r="L456" s="50">
        <f t="shared" si="260"/>
        <v>0</v>
      </c>
      <c r="M456" s="50">
        <f t="shared" si="261"/>
        <v>-1843.3999999999996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0</v>
      </c>
      <c r="U456" s="48">
        <v>0</v>
      </c>
      <c r="V456" s="8"/>
    </row>
    <row r="457" spans="1:22" x14ac:dyDescent="0.3">
      <c r="A457" s="99"/>
      <c r="B457" s="83"/>
      <c r="C457" s="94"/>
      <c r="D457" s="3" t="s">
        <v>86</v>
      </c>
      <c r="E457" s="48">
        <v>30.972000000000001</v>
      </c>
      <c r="F457" s="50">
        <v>2.63</v>
      </c>
      <c r="G457" s="50">
        <v>69</v>
      </c>
      <c r="H457" s="48">
        <v>81.459999999999994</v>
      </c>
      <c r="I457" s="48">
        <v>2137.0700000000002</v>
      </c>
      <c r="J457" s="50">
        <f t="shared" ref="J457" si="263">ROUND((E457*F457),2)</f>
        <v>81.459999999999994</v>
      </c>
      <c r="K457" s="50">
        <f t="shared" ref="K457" si="264">ROUND((E457*G457),2)</f>
        <v>2137.0700000000002</v>
      </c>
      <c r="L457" s="50">
        <f t="shared" ref="L457" si="265">J457-H457</f>
        <v>0</v>
      </c>
      <c r="M457" s="50">
        <f t="shared" ref="M457" si="266">K457-I457</f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48">
        <v>0</v>
      </c>
      <c r="V457" s="8"/>
    </row>
    <row r="458" spans="1:22" x14ac:dyDescent="0.3">
      <c r="A458" s="99"/>
      <c r="B458" s="83"/>
      <c r="C458" s="94"/>
      <c r="D458" s="3" t="s">
        <v>20</v>
      </c>
      <c r="E458" s="48">
        <v>76.927999999999997</v>
      </c>
      <c r="F458" s="50">
        <v>2.63</v>
      </c>
      <c r="G458" s="50">
        <v>69</v>
      </c>
      <c r="H458" s="48">
        <v>202.32</v>
      </c>
      <c r="I458" s="48">
        <v>5308.03</v>
      </c>
      <c r="J458" s="50">
        <f t="shared" si="262"/>
        <v>202.32</v>
      </c>
      <c r="K458" s="50">
        <f t="shared" si="259"/>
        <v>5308.03</v>
      </c>
      <c r="L458" s="50">
        <f t="shared" si="260"/>
        <v>0</v>
      </c>
      <c r="M458" s="50">
        <f t="shared" si="261"/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0</v>
      </c>
      <c r="U458" s="48">
        <v>0</v>
      </c>
      <c r="V458" s="8"/>
    </row>
    <row r="459" spans="1:22" x14ac:dyDescent="0.3">
      <c r="A459" s="99"/>
      <c r="B459" s="83"/>
      <c r="C459" s="94"/>
      <c r="D459" s="3" t="s">
        <v>21</v>
      </c>
      <c r="E459" s="48">
        <v>75.08</v>
      </c>
      <c r="F459" s="50">
        <v>2.63</v>
      </c>
      <c r="G459" s="50">
        <v>69</v>
      </c>
      <c r="H459" s="48">
        <v>197.46</v>
      </c>
      <c r="I459" s="48">
        <v>5180.5200000000004</v>
      </c>
      <c r="J459" s="50">
        <f t="shared" si="262"/>
        <v>197.46</v>
      </c>
      <c r="K459" s="50">
        <f t="shared" si="259"/>
        <v>5180.5200000000004</v>
      </c>
      <c r="L459" s="50">
        <f t="shared" si="260"/>
        <v>0</v>
      </c>
      <c r="M459" s="50">
        <f t="shared" si="261"/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48">
        <v>0</v>
      </c>
      <c r="V459" s="8"/>
    </row>
    <row r="460" spans="1:22" x14ac:dyDescent="0.3">
      <c r="A460" s="99"/>
      <c r="B460" s="83"/>
      <c r="C460" s="94"/>
      <c r="D460" s="3" t="s">
        <v>22</v>
      </c>
      <c r="E460" s="48">
        <v>76.885999999999996</v>
      </c>
      <c r="F460" s="50">
        <v>2.63</v>
      </c>
      <c r="G460" s="50">
        <v>69</v>
      </c>
      <c r="H460" s="48">
        <v>202.21</v>
      </c>
      <c r="I460" s="48">
        <v>5305.13</v>
      </c>
      <c r="J460" s="50">
        <f t="shared" si="262"/>
        <v>202.21</v>
      </c>
      <c r="K460" s="50">
        <f t="shared" si="259"/>
        <v>5305.13</v>
      </c>
      <c r="L460" s="50">
        <f t="shared" si="260"/>
        <v>0</v>
      </c>
      <c r="M460" s="50">
        <f t="shared" si="261"/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48">
        <v>0</v>
      </c>
      <c r="V460" s="8"/>
    </row>
    <row r="461" spans="1:22" x14ac:dyDescent="0.3">
      <c r="A461" s="99"/>
      <c r="B461" s="83"/>
      <c r="C461" s="94"/>
      <c r="D461" s="3" t="s">
        <v>23</v>
      </c>
      <c r="E461" s="48">
        <v>97.08</v>
      </c>
      <c r="F461" s="50">
        <v>2.63</v>
      </c>
      <c r="G461" s="50">
        <v>69</v>
      </c>
      <c r="H461" s="48">
        <v>255.32</v>
      </c>
      <c r="I461" s="48">
        <v>6698.52</v>
      </c>
      <c r="J461" s="50">
        <f t="shared" si="262"/>
        <v>255.32</v>
      </c>
      <c r="K461" s="50">
        <f t="shared" si="259"/>
        <v>6698.52</v>
      </c>
      <c r="L461" s="50">
        <f t="shared" si="260"/>
        <v>0</v>
      </c>
      <c r="M461" s="50">
        <f t="shared" si="261"/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48">
        <v>0</v>
      </c>
      <c r="V461" s="8"/>
    </row>
    <row r="462" spans="1:22" x14ac:dyDescent="0.3">
      <c r="A462" s="99"/>
      <c r="B462" s="83"/>
      <c r="C462" s="94"/>
      <c r="D462" s="3" t="s">
        <v>24</v>
      </c>
      <c r="E462" s="48">
        <v>93.72</v>
      </c>
      <c r="F462" s="50">
        <v>2.63</v>
      </c>
      <c r="G462" s="50">
        <v>69</v>
      </c>
      <c r="H462" s="48">
        <v>246.48</v>
      </c>
      <c r="I462" s="48">
        <v>6466.68</v>
      </c>
      <c r="J462" s="50">
        <f t="shared" si="262"/>
        <v>246.48</v>
      </c>
      <c r="K462" s="50">
        <f t="shared" si="259"/>
        <v>6466.68</v>
      </c>
      <c r="L462" s="50">
        <f t="shared" si="260"/>
        <v>0</v>
      </c>
      <c r="M462" s="50">
        <f t="shared" si="261"/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48">
        <v>0</v>
      </c>
      <c r="V462" s="8"/>
    </row>
    <row r="463" spans="1:22" x14ac:dyDescent="0.3">
      <c r="A463" s="99"/>
      <c r="B463" s="83"/>
      <c r="C463" s="94"/>
      <c r="D463" s="3" t="s">
        <v>25</v>
      </c>
      <c r="E463" s="48">
        <v>81.7</v>
      </c>
      <c r="F463" s="50">
        <v>2.63</v>
      </c>
      <c r="G463" s="50">
        <v>69</v>
      </c>
      <c r="H463" s="48">
        <v>214.87</v>
      </c>
      <c r="I463" s="48">
        <v>5637.3</v>
      </c>
      <c r="J463" s="50">
        <f t="shared" si="262"/>
        <v>214.87</v>
      </c>
      <c r="K463" s="50">
        <f t="shared" si="259"/>
        <v>5637.3</v>
      </c>
      <c r="L463" s="50">
        <f t="shared" si="260"/>
        <v>0</v>
      </c>
      <c r="M463" s="50">
        <f t="shared" si="261"/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48">
        <v>0</v>
      </c>
      <c r="V463" s="8"/>
    </row>
    <row r="464" spans="1:22" x14ac:dyDescent="0.3">
      <c r="A464" s="99"/>
      <c r="B464" s="83"/>
      <c r="C464" s="94"/>
      <c r="D464" s="3" t="s">
        <v>26</v>
      </c>
      <c r="E464" s="48">
        <v>107.54</v>
      </c>
      <c r="F464" s="50">
        <v>2.63</v>
      </c>
      <c r="G464" s="50">
        <v>69</v>
      </c>
      <c r="H464" s="48">
        <v>282.83</v>
      </c>
      <c r="I464" s="48">
        <v>7420.26</v>
      </c>
      <c r="J464" s="50">
        <f t="shared" si="262"/>
        <v>282.83</v>
      </c>
      <c r="K464" s="50">
        <f t="shared" si="259"/>
        <v>7420.26</v>
      </c>
      <c r="L464" s="50">
        <f t="shared" si="260"/>
        <v>0</v>
      </c>
      <c r="M464" s="50">
        <f t="shared" si="261"/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48">
        <v>0</v>
      </c>
      <c r="V464" s="8"/>
    </row>
    <row r="465" spans="1:22" x14ac:dyDescent="0.3">
      <c r="A465" s="99"/>
      <c r="B465" s="83"/>
      <c r="C465" s="94"/>
      <c r="D465" s="3" t="s">
        <v>27</v>
      </c>
      <c r="E465" s="48">
        <v>94.28</v>
      </c>
      <c r="F465" s="50">
        <v>2.63</v>
      </c>
      <c r="G465" s="50">
        <v>69</v>
      </c>
      <c r="H465" s="48">
        <v>247.96</v>
      </c>
      <c r="I465" s="48">
        <v>6505.32</v>
      </c>
      <c r="J465" s="50">
        <f t="shared" si="262"/>
        <v>247.96</v>
      </c>
      <c r="K465" s="50">
        <f t="shared" si="259"/>
        <v>6505.32</v>
      </c>
      <c r="L465" s="50">
        <f t="shared" si="260"/>
        <v>0</v>
      </c>
      <c r="M465" s="50">
        <f t="shared" si="261"/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48">
        <v>0</v>
      </c>
      <c r="V465" s="8"/>
    </row>
    <row r="466" spans="1:22" x14ac:dyDescent="0.3">
      <c r="A466" s="99"/>
      <c r="B466" s="83"/>
      <c r="C466" s="95"/>
      <c r="D466" s="3" t="s">
        <v>28</v>
      </c>
      <c r="E466" s="48">
        <v>84.9</v>
      </c>
      <c r="F466" s="50">
        <v>2.63</v>
      </c>
      <c r="G466" s="50">
        <v>69</v>
      </c>
      <c r="H466" s="48">
        <v>223.29</v>
      </c>
      <c r="I466" s="48">
        <v>5858.1</v>
      </c>
      <c r="J466" s="50">
        <f t="shared" si="262"/>
        <v>223.29</v>
      </c>
      <c r="K466" s="50">
        <f t="shared" si="259"/>
        <v>5858.1</v>
      </c>
      <c r="L466" s="50">
        <f t="shared" si="260"/>
        <v>0</v>
      </c>
      <c r="M466" s="50">
        <f t="shared" si="261"/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48">
        <v>0</v>
      </c>
      <c r="V466" s="8"/>
    </row>
    <row r="467" spans="1:22" s="4" customFormat="1" x14ac:dyDescent="0.3">
      <c r="A467" s="99"/>
      <c r="B467" s="83"/>
      <c r="C467" s="26" t="s">
        <v>174</v>
      </c>
      <c r="D467" s="5" t="s">
        <v>73</v>
      </c>
      <c r="E467" s="71">
        <f>SUM(E454:E466)</f>
        <v>1042.529</v>
      </c>
      <c r="F467" s="51"/>
      <c r="G467" s="51"/>
      <c r="H467" s="51">
        <f>SUM(H454:H466)</f>
        <v>2741.86</v>
      </c>
      <c r="I467" s="51">
        <f t="shared" ref="I467:U467" si="267">SUM(I454:I466)</f>
        <v>77744.020000000019</v>
      </c>
      <c r="J467" s="51">
        <f t="shared" si="267"/>
        <v>2741.86</v>
      </c>
      <c r="K467" s="51">
        <f t="shared" si="267"/>
        <v>77744.020000000019</v>
      </c>
      <c r="L467" s="51">
        <f t="shared" si="267"/>
        <v>0</v>
      </c>
      <c r="M467" s="51">
        <f t="shared" si="267"/>
        <v>0</v>
      </c>
      <c r="N467" s="51">
        <f t="shared" si="267"/>
        <v>0</v>
      </c>
      <c r="O467" s="51">
        <f t="shared" si="267"/>
        <v>0</v>
      </c>
      <c r="P467" s="51">
        <f t="shared" si="267"/>
        <v>0</v>
      </c>
      <c r="Q467" s="51">
        <f t="shared" si="267"/>
        <v>0</v>
      </c>
      <c r="R467" s="51">
        <f t="shared" si="267"/>
        <v>0</v>
      </c>
      <c r="S467" s="51">
        <f t="shared" si="267"/>
        <v>0</v>
      </c>
      <c r="T467" s="51">
        <f t="shared" si="267"/>
        <v>0</v>
      </c>
      <c r="U467" s="51">
        <f t="shared" si="267"/>
        <v>0</v>
      </c>
      <c r="V467" s="7"/>
    </row>
    <row r="468" spans="1:22" ht="14.4" customHeight="1" thickBot="1" x14ac:dyDescent="0.35">
      <c r="A468" s="100"/>
      <c r="B468" s="84"/>
      <c r="C468" s="34" t="s">
        <v>175</v>
      </c>
      <c r="D468" s="35" t="s">
        <v>176</v>
      </c>
      <c r="E468" s="72">
        <f>E453+E467</f>
        <v>3634.4189999999999</v>
      </c>
      <c r="F468" s="52"/>
      <c r="G468" s="52"/>
      <c r="H468" s="53">
        <f>H453+H467-P467+R467</f>
        <v>9361.25</v>
      </c>
      <c r="I468" s="53">
        <f>I453+I467-Q467+S467</f>
        <v>196415.57</v>
      </c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36"/>
    </row>
    <row r="469" spans="1:22" ht="14.4" customHeight="1" x14ac:dyDescent="0.3">
      <c r="A469" s="98">
        <v>30</v>
      </c>
      <c r="B469" s="82" t="s">
        <v>61</v>
      </c>
      <c r="C469" s="30" t="s">
        <v>175</v>
      </c>
      <c r="D469" s="37" t="s">
        <v>72</v>
      </c>
      <c r="E469" s="73">
        <v>2313.4</v>
      </c>
      <c r="F469" s="55"/>
      <c r="G469" s="55"/>
      <c r="H469" s="55">
        <v>5925.11</v>
      </c>
      <c r="I469" s="55">
        <v>104986.46</v>
      </c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38"/>
    </row>
    <row r="470" spans="1:22" ht="14.4" customHeight="1" x14ac:dyDescent="0.3">
      <c r="A470" s="99"/>
      <c r="B470" s="83"/>
      <c r="C470" s="93" t="s">
        <v>67</v>
      </c>
      <c r="D470" s="3" t="s">
        <v>18</v>
      </c>
      <c r="E470" s="48">
        <v>60.58</v>
      </c>
      <c r="F470" s="50">
        <v>2.63</v>
      </c>
      <c r="G470" s="50">
        <v>95</v>
      </c>
      <c r="H470" s="48">
        <v>159.33000000000001</v>
      </c>
      <c r="I470" s="48">
        <v>5755.1</v>
      </c>
      <c r="J470" s="50">
        <f>ROUND((E470*F470),2)</f>
        <v>159.33000000000001</v>
      </c>
      <c r="K470" s="50">
        <f>ROUND((E470*G470),2)</f>
        <v>5755.1</v>
      </c>
      <c r="L470" s="50">
        <f>J470-H470</f>
        <v>0</v>
      </c>
      <c r="M470" s="50">
        <f>K470-I470</f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48">
        <v>0</v>
      </c>
      <c r="V470" s="9"/>
    </row>
    <row r="471" spans="1:22" x14ac:dyDescent="0.3">
      <c r="A471" s="99"/>
      <c r="B471" s="83"/>
      <c r="C471" s="94"/>
      <c r="D471" s="3" t="s">
        <v>19</v>
      </c>
      <c r="E471" s="48">
        <v>55.06</v>
      </c>
      <c r="F471" s="50">
        <v>2.63</v>
      </c>
      <c r="G471" s="50">
        <v>95</v>
      </c>
      <c r="H471" s="48">
        <v>144.81</v>
      </c>
      <c r="I471" s="48">
        <v>3799.14</v>
      </c>
      <c r="J471" s="50">
        <f>ROUND((E471*F471),2)</f>
        <v>144.81</v>
      </c>
      <c r="K471" s="50">
        <f t="shared" ref="K471:K482" si="268">ROUND((E471*G471),2)</f>
        <v>5230.7</v>
      </c>
      <c r="L471" s="50">
        <f t="shared" ref="L471:L482" si="269">J471-H471</f>
        <v>0</v>
      </c>
      <c r="M471" s="50">
        <f t="shared" ref="M471:M482" si="270">K471-I471</f>
        <v>1431.56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48">
        <v>0</v>
      </c>
      <c r="V471" s="9"/>
    </row>
    <row r="472" spans="1:22" x14ac:dyDescent="0.3">
      <c r="A472" s="99"/>
      <c r="B472" s="83"/>
      <c r="C472" s="94"/>
      <c r="D472" s="3" t="s">
        <v>74</v>
      </c>
      <c r="E472" s="48">
        <v>43.186999999999998</v>
      </c>
      <c r="F472" s="50">
        <v>2.63</v>
      </c>
      <c r="G472" s="50">
        <v>95</v>
      </c>
      <c r="H472" s="48">
        <v>113.58</v>
      </c>
      <c r="I472" s="48">
        <v>5534.33</v>
      </c>
      <c r="J472" s="50">
        <f t="shared" ref="J472:J482" si="271">ROUND((E472*F472),2)</f>
        <v>113.58</v>
      </c>
      <c r="K472" s="50">
        <f t="shared" si="268"/>
        <v>4102.7700000000004</v>
      </c>
      <c r="L472" s="50">
        <f t="shared" si="269"/>
        <v>0</v>
      </c>
      <c r="M472" s="50">
        <f t="shared" si="270"/>
        <v>-1431.5599999999995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48">
        <v>0</v>
      </c>
      <c r="V472" s="9"/>
    </row>
    <row r="473" spans="1:22" x14ac:dyDescent="0.3">
      <c r="A473" s="99"/>
      <c r="B473" s="83"/>
      <c r="C473" s="94"/>
      <c r="D473" s="3" t="s">
        <v>86</v>
      </c>
      <c r="E473" s="48">
        <v>21.593</v>
      </c>
      <c r="F473" s="50">
        <v>2.63</v>
      </c>
      <c r="G473" s="50">
        <v>69</v>
      </c>
      <c r="H473" s="48">
        <v>56.79</v>
      </c>
      <c r="I473" s="48">
        <v>1489.92</v>
      </c>
      <c r="J473" s="50">
        <f t="shared" ref="J473" si="272">ROUND((E473*F473),2)</f>
        <v>56.79</v>
      </c>
      <c r="K473" s="50">
        <f t="shared" ref="K473" si="273">ROUND((E473*G473),2)</f>
        <v>1489.92</v>
      </c>
      <c r="L473" s="50">
        <f t="shared" ref="L473" si="274">J473-H473</f>
        <v>0</v>
      </c>
      <c r="M473" s="50">
        <f t="shared" ref="M473" si="275">K473-I473</f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48">
        <v>0</v>
      </c>
      <c r="V473" s="9"/>
    </row>
    <row r="474" spans="1:22" x14ac:dyDescent="0.3">
      <c r="A474" s="99"/>
      <c r="B474" s="83"/>
      <c r="C474" s="94"/>
      <c r="D474" s="3" t="s">
        <v>20</v>
      </c>
      <c r="E474" s="48">
        <v>75.56</v>
      </c>
      <c r="F474" s="50">
        <v>2.63</v>
      </c>
      <c r="G474" s="50">
        <v>69</v>
      </c>
      <c r="H474" s="48">
        <v>198.72</v>
      </c>
      <c r="I474" s="48">
        <v>5213.6400000000003</v>
      </c>
      <c r="J474" s="50">
        <f t="shared" si="271"/>
        <v>198.72</v>
      </c>
      <c r="K474" s="50">
        <f t="shared" si="268"/>
        <v>5213.6400000000003</v>
      </c>
      <c r="L474" s="50">
        <f t="shared" si="269"/>
        <v>0</v>
      </c>
      <c r="M474" s="50">
        <f t="shared" si="270"/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0</v>
      </c>
      <c r="U474" s="48">
        <v>0</v>
      </c>
      <c r="V474" s="9"/>
    </row>
    <row r="475" spans="1:22" x14ac:dyDescent="0.3">
      <c r="A475" s="99"/>
      <c r="B475" s="83"/>
      <c r="C475" s="94"/>
      <c r="D475" s="3" t="s">
        <v>21</v>
      </c>
      <c r="E475" s="48">
        <v>60.64</v>
      </c>
      <c r="F475" s="50">
        <v>2.63</v>
      </c>
      <c r="G475" s="50">
        <v>69</v>
      </c>
      <c r="H475" s="48">
        <v>159.47999999999999</v>
      </c>
      <c r="I475" s="48">
        <v>4184.16</v>
      </c>
      <c r="J475" s="50">
        <f t="shared" si="271"/>
        <v>159.47999999999999</v>
      </c>
      <c r="K475" s="50">
        <f t="shared" si="268"/>
        <v>4184.16</v>
      </c>
      <c r="L475" s="50">
        <f t="shared" si="269"/>
        <v>0</v>
      </c>
      <c r="M475" s="50">
        <f t="shared" si="270"/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48">
        <v>0</v>
      </c>
      <c r="V475" s="9"/>
    </row>
    <row r="476" spans="1:22" x14ac:dyDescent="0.3">
      <c r="A476" s="99"/>
      <c r="B476" s="83"/>
      <c r="C476" s="94"/>
      <c r="D476" s="3" t="s">
        <v>22</v>
      </c>
      <c r="E476" s="48">
        <v>74.099999999999994</v>
      </c>
      <c r="F476" s="50">
        <v>2.63</v>
      </c>
      <c r="G476" s="50">
        <v>69</v>
      </c>
      <c r="H476" s="48">
        <v>194.88</v>
      </c>
      <c r="I476" s="48">
        <v>5112.8999999999996</v>
      </c>
      <c r="J476" s="50">
        <f t="shared" si="271"/>
        <v>194.88</v>
      </c>
      <c r="K476" s="50">
        <f t="shared" si="268"/>
        <v>5112.8999999999996</v>
      </c>
      <c r="L476" s="50">
        <f t="shared" si="269"/>
        <v>0</v>
      </c>
      <c r="M476" s="50">
        <f t="shared" si="270"/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0</v>
      </c>
      <c r="U476" s="48">
        <v>0</v>
      </c>
      <c r="V476" s="9"/>
    </row>
    <row r="477" spans="1:22" x14ac:dyDescent="0.3">
      <c r="A477" s="99"/>
      <c r="B477" s="83"/>
      <c r="C477" s="94"/>
      <c r="D477" s="3" t="s">
        <v>23</v>
      </c>
      <c r="E477" s="48">
        <v>81.36</v>
      </c>
      <c r="F477" s="50">
        <v>2.63</v>
      </c>
      <c r="G477" s="50">
        <v>69</v>
      </c>
      <c r="H477" s="48">
        <v>213.98</v>
      </c>
      <c r="I477" s="48">
        <v>5613.84</v>
      </c>
      <c r="J477" s="50">
        <f t="shared" si="271"/>
        <v>213.98</v>
      </c>
      <c r="K477" s="50">
        <f t="shared" si="268"/>
        <v>5613.84</v>
      </c>
      <c r="L477" s="50">
        <f t="shared" si="269"/>
        <v>0</v>
      </c>
      <c r="M477" s="50">
        <f t="shared" si="270"/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0</v>
      </c>
      <c r="U477" s="48">
        <v>0</v>
      </c>
      <c r="V477" s="9"/>
    </row>
    <row r="478" spans="1:22" x14ac:dyDescent="0.3">
      <c r="A478" s="99"/>
      <c r="B478" s="83"/>
      <c r="C478" s="94"/>
      <c r="D478" s="3" t="s">
        <v>24</v>
      </c>
      <c r="E478" s="48">
        <v>61.1</v>
      </c>
      <c r="F478" s="50">
        <v>2.63</v>
      </c>
      <c r="G478" s="50">
        <v>69</v>
      </c>
      <c r="H478" s="48">
        <v>160.69</v>
      </c>
      <c r="I478" s="48">
        <v>4215.8999999999996</v>
      </c>
      <c r="J478" s="50">
        <f t="shared" si="271"/>
        <v>160.69</v>
      </c>
      <c r="K478" s="50">
        <f t="shared" si="268"/>
        <v>4215.8999999999996</v>
      </c>
      <c r="L478" s="50">
        <f t="shared" si="269"/>
        <v>0</v>
      </c>
      <c r="M478" s="50">
        <f t="shared" si="270"/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0</v>
      </c>
      <c r="U478" s="48">
        <v>0</v>
      </c>
      <c r="V478" s="9"/>
    </row>
    <row r="479" spans="1:22" x14ac:dyDescent="0.3">
      <c r="A479" s="99"/>
      <c r="B479" s="83"/>
      <c r="C479" s="94"/>
      <c r="D479" s="3" t="s">
        <v>25</v>
      </c>
      <c r="E479" s="48">
        <v>74.62</v>
      </c>
      <c r="F479" s="50">
        <v>2.63</v>
      </c>
      <c r="G479" s="50">
        <v>69</v>
      </c>
      <c r="H479" s="48">
        <v>196.25</v>
      </c>
      <c r="I479" s="48">
        <v>5148.78</v>
      </c>
      <c r="J479" s="50">
        <f t="shared" si="271"/>
        <v>196.25</v>
      </c>
      <c r="K479" s="50">
        <f t="shared" si="268"/>
        <v>5148.78</v>
      </c>
      <c r="L479" s="50">
        <f t="shared" si="269"/>
        <v>0</v>
      </c>
      <c r="M479" s="50">
        <f t="shared" si="270"/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0</v>
      </c>
      <c r="U479" s="48">
        <v>0</v>
      </c>
      <c r="V479" s="9"/>
    </row>
    <row r="480" spans="1:22" x14ac:dyDescent="0.3">
      <c r="A480" s="99"/>
      <c r="B480" s="83"/>
      <c r="C480" s="94"/>
      <c r="D480" s="3" t="s">
        <v>26</v>
      </c>
      <c r="E480" s="48">
        <v>75.2</v>
      </c>
      <c r="F480" s="50">
        <v>2.63</v>
      </c>
      <c r="G480" s="50">
        <v>69</v>
      </c>
      <c r="H480" s="48">
        <v>197.78</v>
      </c>
      <c r="I480" s="48">
        <v>5188.8</v>
      </c>
      <c r="J480" s="50">
        <f t="shared" si="271"/>
        <v>197.78</v>
      </c>
      <c r="K480" s="50">
        <f t="shared" si="268"/>
        <v>5188.8</v>
      </c>
      <c r="L480" s="50">
        <f t="shared" si="269"/>
        <v>0</v>
      </c>
      <c r="M480" s="50">
        <f t="shared" si="270"/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48">
        <v>0</v>
      </c>
      <c r="V480" s="9"/>
    </row>
    <row r="481" spans="1:22" x14ac:dyDescent="0.3">
      <c r="A481" s="99"/>
      <c r="B481" s="83"/>
      <c r="C481" s="94"/>
      <c r="D481" s="3" t="s">
        <v>27</v>
      </c>
      <c r="E481" s="48">
        <v>73.48</v>
      </c>
      <c r="F481" s="50">
        <v>2.63</v>
      </c>
      <c r="G481" s="50">
        <v>69</v>
      </c>
      <c r="H481" s="48">
        <v>193.25</v>
      </c>
      <c r="I481" s="48">
        <v>5070.12</v>
      </c>
      <c r="J481" s="50">
        <f t="shared" si="271"/>
        <v>193.25</v>
      </c>
      <c r="K481" s="50">
        <f t="shared" si="268"/>
        <v>5070.12</v>
      </c>
      <c r="L481" s="50">
        <f t="shared" si="269"/>
        <v>0</v>
      </c>
      <c r="M481" s="50">
        <f t="shared" si="270"/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0</v>
      </c>
      <c r="U481" s="48">
        <v>0</v>
      </c>
      <c r="V481" s="9"/>
    </row>
    <row r="482" spans="1:22" x14ac:dyDescent="0.3">
      <c r="A482" s="99"/>
      <c r="B482" s="83"/>
      <c r="C482" s="95"/>
      <c r="D482" s="3" t="s">
        <v>28</v>
      </c>
      <c r="E482" s="48">
        <v>65.16</v>
      </c>
      <c r="F482" s="50">
        <v>2.63</v>
      </c>
      <c r="G482" s="50">
        <v>69</v>
      </c>
      <c r="H482" s="48">
        <v>171.37</v>
      </c>
      <c r="I482" s="48">
        <v>4496.04</v>
      </c>
      <c r="J482" s="50">
        <f t="shared" si="271"/>
        <v>171.37</v>
      </c>
      <c r="K482" s="50">
        <f t="shared" si="268"/>
        <v>4496.04</v>
      </c>
      <c r="L482" s="50">
        <f t="shared" si="269"/>
        <v>0</v>
      </c>
      <c r="M482" s="50">
        <f t="shared" si="270"/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0</v>
      </c>
      <c r="U482" s="48">
        <v>0</v>
      </c>
      <c r="V482" s="9"/>
    </row>
    <row r="483" spans="1:22" s="4" customFormat="1" x14ac:dyDescent="0.3">
      <c r="A483" s="99"/>
      <c r="B483" s="83"/>
      <c r="C483" s="26" t="s">
        <v>174</v>
      </c>
      <c r="D483" s="5" t="s">
        <v>73</v>
      </c>
      <c r="E483" s="71">
        <f>SUM(E470:E482)</f>
        <v>821.6400000000001</v>
      </c>
      <c r="F483" s="51"/>
      <c r="G483" s="51"/>
      <c r="H483" s="51">
        <f>SUM(H470:H482)</f>
        <v>2160.9100000000003</v>
      </c>
      <c r="I483" s="51">
        <f t="shared" ref="I483:U483" si="276">SUM(I470:I482)</f>
        <v>60822.670000000006</v>
      </c>
      <c r="J483" s="51">
        <f t="shared" si="276"/>
        <v>2160.9100000000003</v>
      </c>
      <c r="K483" s="51">
        <f t="shared" si="276"/>
        <v>60822.670000000006</v>
      </c>
      <c r="L483" s="51">
        <f t="shared" si="276"/>
        <v>0</v>
      </c>
      <c r="M483" s="51">
        <f t="shared" si="276"/>
        <v>4.5474735088646412E-13</v>
      </c>
      <c r="N483" s="51">
        <f t="shared" si="276"/>
        <v>0</v>
      </c>
      <c r="O483" s="51">
        <f t="shared" si="276"/>
        <v>0</v>
      </c>
      <c r="P483" s="51">
        <f t="shared" si="276"/>
        <v>0</v>
      </c>
      <c r="Q483" s="51">
        <f t="shared" si="276"/>
        <v>0</v>
      </c>
      <c r="R483" s="51">
        <f t="shared" si="276"/>
        <v>0</v>
      </c>
      <c r="S483" s="51">
        <f t="shared" si="276"/>
        <v>0</v>
      </c>
      <c r="T483" s="51">
        <f t="shared" si="276"/>
        <v>0</v>
      </c>
      <c r="U483" s="51">
        <f t="shared" si="276"/>
        <v>0</v>
      </c>
      <c r="V483" s="7"/>
    </row>
    <row r="484" spans="1:22" ht="14.4" customHeight="1" thickBot="1" x14ac:dyDescent="0.35">
      <c r="A484" s="100"/>
      <c r="B484" s="84"/>
      <c r="C484" s="34" t="s">
        <v>175</v>
      </c>
      <c r="D484" s="35" t="s">
        <v>176</v>
      </c>
      <c r="E484" s="72">
        <f>E469+E483</f>
        <v>3135.04</v>
      </c>
      <c r="F484" s="52"/>
      <c r="G484" s="52"/>
      <c r="H484" s="53">
        <f>H469+H483-P483+R483</f>
        <v>8086.02</v>
      </c>
      <c r="I484" s="53">
        <f>I469+I483-Q483+S483</f>
        <v>165809.13</v>
      </c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36"/>
    </row>
    <row r="485" spans="1:22" ht="14.4" customHeight="1" x14ac:dyDescent="0.3">
      <c r="A485" s="98">
        <v>31</v>
      </c>
      <c r="B485" s="82" t="s">
        <v>61</v>
      </c>
      <c r="C485" s="30" t="s">
        <v>175</v>
      </c>
      <c r="D485" s="37" t="s">
        <v>72</v>
      </c>
      <c r="E485" s="73">
        <v>0</v>
      </c>
      <c r="F485" s="55"/>
      <c r="G485" s="55"/>
      <c r="H485" s="55">
        <v>0</v>
      </c>
      <c r="I485" s="55">
        <v>0</v>
      </c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38"/>
    </row>
    <row r="486" spans="1:22" ht="14.4" customHeight="1" x14ac:dyDescent="0.3">
      <c r="A486" s="99"/>
      <c r="B486" s="83"/>
      <c r="C486" s="93" t="s">
        <v>50</v>
      </c>
      <c r="D486" s="3" t="s">
        <v>18</v>
      </c>
      <c r="E486" s="48">
        <v>0</v>
      </c>
      <c r="F486" s="50">
        <v>2.63</v>
      </c>
      <c r="G486" s="50">
        <v>95</v>
      </c>
      <c r="H486" s="48">
        <v>0</v>
      </c>
      <c r="I486" s="48">
        <v>0</v>
      </c>
      <c r="J486" s="50">
        <f>ROUND((E486*F486),2)</f>
        <v>0</v>
      </c>
      <c r="K486" s="50">
        <f>ROUND((E486*G486),2)</f>
        <v>0</v>
      </c>
      <c r="L486" s="50">
        <f>J486-H486</f>
        <v>0</v>
      </c>
      <c r="M486" s="50">
        <f>K486-I486</f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48">
        <v>0</v>
      </c>
      <c r="V486" s="8"/>
    </row>
    <row r="487" spans="1:22" x14ac:dyDescent="0.3">
      <c r="A487" s="99"/>
      <c r="B487" s="83"/>
      <c r="C487" s="94"/>
      <c r="D487" s="3" t="s">
        <v>19</v>
      </c>
      <c r="E487" s="48">
        <v>0</v>
      </c>
      <c r="F487" s="50">
        <v>2.63</v>
      </c>
      <c r="G487" s="50">
        <v>95</v>
      </c>
      <c r="H487" s="48">
        <v>0</v>
      </c>
      <c r="I487" s="48">
        <v>0</v>
      </c>
      <c r="J487" s="50">
        <f>ROUND((E487*F487),2)</f>
        <v>0</v>
      </c>
      <c r="K487" s="50">
        <f t="shared" ref="K487:K498" si="277">ROUND((E487*G487),2)</f>
        <v>0</v>
      </c>
      <c r="L487" s="50">
        <f t="shared" ref="L487:L498" si="278">J487-H487</f>
        <v>0</v>
      </c>
      <c r="M487" s="50">
        <f t="shared" ref="M487:M498" si="279">K487-I487</f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48">
        <v>0</v>
      </c>
      <c r="V487" s="8"/>
    </row>
    <row r="488" spans="1:22" x14ac:dyDescent="0.3">
      <c r="A488" s="99"/>
      <c r="B488" s="83"/>
      <c r="C488" s="94"/>
      <c r="D488" s="3" t="s">
        <v>74</v>
      </c>
      <c r="E488" s="48">
        <v>0</v>
      </c>
      <c r="F488" s="50">
        <v>2.63</v>
      </c>
      <c r="G488" s="50">
        <v>95</v>
      </c>
      <c r="H488" s="48">
        <v>0</v>
      </c>
      <c r="I488" s="48">
        <v>0</v>
      </c>
      <c r="J488" s="50">
        <f t="shared" ref="J488:J498" si="280">ROUND((E488*F488),2)</f>
        <v>0</v>
      </c>
      <c r="K488" s="50">
        <f t="shared" si="277"/>
        <v>0</v>
      </c>
      <c r="L488" s="50">
        <f t="shared" si="278"/>
        <v>0</v>
      </c>
      <c r="M488" s="50">
        <f t="shared" si="279"/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0</v>
      </c>
      <c r="U488" s="48">
        <v>0</v>
      </c>
      <c r="V488" s="8"/>
    </row>
    <row r="489" spans="1:22" x14ac:dyDescent="0.3">
      <c r="A489" s="99"/>
      <c r="B489" s="83"/>
      <c r="C489" s="94"/>
      <c r="D489" s="3" t="s">
        <v>86</v>
      </c>
      <c r="E489" s="48">
        <v>0</v>
      </c>
      <c r="F489" s="50">
        <v>2.63</v>
      </c>
      <c r="G489" s="50">
        <v>95</v>
      </c>
      <c r="H489" s="48">
        <v>0</v>
      </c>
      <c r="I489" s="48">
        <v>0</v>
      </c>
      <c r="J489" s="50">
        <f t="shared" ref="J489" si="281">ROUND((E489*F489),2)</f>
        <v>0</v>
      </c>
      <c r="K489" s="50">
        <f t="shared" ref="K489" si="282">ROUND((E489*G489),2)</f>
        <v>0</v>
      </c>
      <c r="L489" s="50">
        <f t="shared" ref="L489" si="283">J489-H489</f>
        <v>0</v>
      </c>
      <c r="M489" s="50">
        <f t="shared" ref="M489" si="284">K489-I489</f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0</v>
      </c>
      <c r="U489" s="48">
        <v>0</v>
      </c>
      <c r="V489" s="8"/>
    </row>
    <row r="490" spans="1:22" x14ac:dyDescent="0.3">
      <c r="A490" s="99"/>
      <c r="B490" s="83"/>
      <c r="C490" s="94"/>
      <c r="D490" s="3" t="s">
        <v>20</v>
      </c>
      <c r="E490" s="48">
        <v>0</v>
      </c>
      <c r="F490" s="50">
        <v>2.63</v>
      </c>
      <c r="G490" s="50">
        <v>95</v>
      </c>
      <c r="H490" s="48">
        <v>0</v>
      </c>
      <c r="I490" s="48">
        <v>0</v>
      </c>
      <c r="J490" s="50">
        <f t="shared" si="280"/>
        <v>0</v>
      </c>
      <c r="K490" s="50">
        <f t="shared" si="277"/>
        <v>0</v>
      </c>
      <c r="L490" s="50">
        <f t="shared" si="278"/>
        <v>0</v>
      </c>
      <c r="M490" s="50">
        <f t="shared" si="279"/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0</v>
      </c>
      <c r="U490" s="48">
        <v>0</v>
      </c>
      <c r="V490" s="8"/>
    </row>
    <row r="491" spans="1:22" x14ac:dyDescent="0.3">
      <c r="A491" s="99"/>
      <c r="B491" s="83"/>
      <c r="C491" s="94"/>
      <c r="D491" s="3" t="s">
        <v>21</v>
      </c>
      <c r="E491" s="48">
        <v>0</v>
      </c>
      <c r="F491" s="50">
        <v>2.63</v>
      </c>
      <c r="G491" s="50">
        <v>95</v>
      </c>
      <c r="H491" s="48">
        <v>0</v>
      </c>
      <c r="I491" s="48">
        <v>0</v>
      </c>
      <c r="J491" s="50">
        <f t="shared" si="280"/>
        <v>0</v>
      </c>
      <c r="K491" s="50">
        <f t="shared" si="277"/>
        <v>0</v>
      </c>
      <c r="L491" s="50">
        <f t="shared" si="278"/>
        <v>0</v>
      </c>
      <c r="M491" s="50">
        <f t="shared" si="279"/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48">
        <v>0</v>
      </c>
      <c r="V491" s="8"/>
    </row>
    <row r="492" spans="1:22" x14ac:dyDescent="0.3">
      <c r="A492" s="99"/>
      <c r="B492" s="83"/>
      <c r="C492" s="94"/>
      <c r="D492" s="3" t="s">
        <v>22</v>
      </c>
      <c r="E492" s="48">
        <v>0</v>
      </c>
      <c r="F492" s="50">
        <v>2.63</v>
      </c>
      <c r="G492" s="50">
        <v>95</v>
      </c>
      <c r="H492" s="48">
        <v>0</v>
      </c>
      <c r="I492" s="48">
        <v>0</v>
      </c>
      <c r="J492" s="50">
        <f t="shared" si="280"/>
        <v>0</v>
      </c>
      <c r="K492" s="50">
        <f t="shared" si="277"/>
        <v>0</v>
      </c>
      <c r="L492" s="50">
        <f t="shared" si="278"/>
        <v>0</v>
      </c>
      <c r="M492" s="50">
        <f t="shared" si="279"/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0</v>
      </c>
      <c r="U492" s="48">
        <v>0</v>
      </c>
      <c r="V492" s="8"/>
    </row>
    <row r="493" spans="1:22" x14ac:dyDescent="0.3">
      <c r="A493" s="99"/>
      <c r="B493" s="83"/>
      <c r="C493" s="94"/>
      <c r="D493" s="3" t="s">
        <v>23</v>
      </c>
      <c r="E493" s="48">
        <v>0</v>
      </c>
      <c r="F493" s="50">
        <v>2.63</v>
      </c>
      <c r="G493" s="50">
        <v>95</v>
      </c>
      <c r="H493" s="48">
        <v>0</v>
      </c>
      <c r="I493" s="48">
        <v>0</v>
      </c>
      <c r="J493" s="50">
        <f t="shared" si="280"/>
        <v>0</v>
      </c>
      <c r="K493" s="50">
        <f t="shared" si="277"/>
        <v>0</v>
      </c>
      <c r="L493" s="50">
        <f t="shared" si="278"/>
        <v>0</v>
      </c>
      <c r="M493" s="50">
        <f t="shared" si="279"/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0</v>
      </c>
      <c r="U493" s="48">
        <v>0</v>
      </c>
      <c r="V493" s="8"/>
    </row>
    <row r="494" spans="1:22" x14ac:dyDescent="0.3">
      <c r="A494" s="99"/>
      <c r="B494" s="83"/>
      <c r="C494" s="94"/>
      <c r="D494" s="3" t="s">
        <v>24</v>
      </c>
      <c r="E494" s="48">
        <v>0</v>
      </c>
      <c r="F494" s="50">
        <v>2.63</v>
      </c>
      <c r="G494" s="50">
        <v>95</v>
      </c>
      <c r="H494" s="48">
        <v>0</v>
      </c>
      <c r="I494" s="48">
        <v>0</v>
      </c>
      <c r="J494" s="50">
        <f t="shared" si="280"/>
        <v>0</v>
      </c>
      <c r="K494" s="50">
        <f t="shared" si="277"/>
        <v>0</v>
      </c>
      <c r="L494" s="50">
        <f t="shared" si="278"/>
        <v>0</v>
      </c>
      <c r="M494" s="50">
        <f t="shared" si="279"/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48">
        <v>0</v>
      </c>
      <c r="V494" s="8"/>
    </row>
    <row r="495" spans="1:22" x14ac:dyDescent="0.3">
      <c r="A495" s="99"/>
      <c r="B495" s="83"/>
      <c r="C495" s="94"/>
      <c r="D495" s="3" t="s">
        <v>25</v>
      </c>
      <c r="E495" s="48">
        <v>0</v>
      </c>
      <c r="F495" s="50">
        <v>2.63</v>
      </c>
      <c r="G495" s="50">
        <v>95</v>
      </c>
      <c r="H495" s="48">
        <v>0</v>
      </c>
      <c r="I495" s="48">
        <v>0</v>
      </c>
      <c r="J495" s="50">
        <f t="shared" si="280"/>
        <v>0</v>
      </c>
      <c r="K495" s="50">
        <f t="shared" si="277"/>
        <v>0</v>
      </c>
      <c r="L495" s="50">
        <f t="shared" si="278"/>
        <v>0</v>
      </c>
      <c r="M495" s="50">
        <f t="shared" si="279"/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0</v>
      </c>
      <c r="U495" s="48">
        <v>0</v>
      </c>
      <c r="V495" s="8"/>
    </row>
    <row r="496" spans="1:22" x14ac:dyDescent="0.3">
      <c r="A496" s="99"/>
      <c r="B496" s="83"/>
      <c r="C496" s="94"/>
      <c r="D496" s="3" t="s">
        <v>26</v>
      </c>
      <c r="E496" s="48">
        <v>0</v>
      </c>
      <c r="F496" s="50">
        <v>2.63</v>
      </c>
      <c r="G496" s="50">
        <v>95</v>
      </c>
      <c r="H496" s="48">
        <v>0</v>
      </c>
      <c r="I496" s="48">
        <v>0</v>
      </c>
      <c r="J496" s="50">
        <f t="shared" si="280"/>
        <v>0</v>
      </c>
      <c r="K496" s="50">
        <f t="shared" si="277"/>
        <v>0</v>
      </c>
      <c r="L496" s="50">
        <f t="shared" si="278"/>
        <v>0</v>
      </c>
      <c r="M496" s="50">
        <f t="shared" si="279"/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48">
        <v>0</v>
      </c>
      <c r="V496" s="8"/>
    </row>
    <row r="497" spans="1:22" x14ac:dyDescent="0.3">
      <c r="A497" s="99"/>
      <c r="B497" s="83"/>
      <c r="C497" s="94"/>
      <c r="D497" s="3" t="s">
        <v>27</v>
      </c>
      <c r="E497" s="48">
        <v>0</v>
      </c>
      <c r="F497" s="50">
        <v>2.63</v>
      </c>
      <c r="G497" s="50">
        <v>95</v>
      </c>
      <c r="H497" s="48">
        <v>0</v>
      </c>
      <c r="I497" s="48">
        <v>0</v>
      </c>
      <c r="J497" s="50">
        <f t="shared" si="280"/>
        <v>0</v>
      </c>
      <c r="K497" s="50">
        <f t="shared" si="277"/>
        <v>0</v>
      </c>
      <c r="L497" s="50">
        <f t="shared" si="278"/>
        <v>0</v>
      </c>
      <c r="M497" s="50">
        <f t="shared" si="279"/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48">
        <v>0</v>
      </c>
      <c r="V497" s="8"/>
    </row>
    <row r="498" spans="1:22" x14ac:dyDescent="0.3">
      <c r="A498" s="99"/>
      <c r="B498" s="83"/>
      <c r="C498" s="95"/>
      <c r="D498" s="3" t="s">
        <v>28</v>
      </c>
      <c r="E498" s="48">
        <v>0</v>
      </c>
      <c r="F498" s="50">
        <v>2.63</v>
      </c>
      <c r="G498" s="50">
        <v>95</v>
      </c>
      <c r="H498" s="48">
        <v>0</v>
      </c>
      <c r="I498" s="48">
        <v>0</v>
      </c>
      <c r="J498" s="50">
        <f t="shared" si="280"/>
        <v>0</v>
      </c>
      <c r="K498" s="50">
        <f t="shared" si="277"/>
        <v>0</v>
      </c>
      <c r="L498" s="50">
        <f t="shared" si="278"/>
        <v>0</v>
      </c>
      <c r="M498" s="50">
        <f t="shared" si="279"/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48">
        <v>0</v>
      </c>
      <c r="V498" s="8"/>
    </row>
    <row r="499" spans="1:22" s="4" customFormat="1" x14ac:dyDescent="0.3">
      <c r="A499" s="99"/>
      <c r="B499" s="83"/>
      <c r="C499" s="10" t="s">
        <v>29</v>
      </c>
      <c r="D499" s="33" t="s">
        <v>73</v>
      </c>
      <c r="E499" s="51">
        <f>SUM(E486:E498)</f>
        <v>0</v>
      </c>
      <c r="F499" s="51"/>
      <c r="G499" s="51"/>
      <c r="H499" s="51">
        <f>SUM(H486:H498)</f>
        <v>0</v>
      </c>
      <c r="I499" s="51">
        <f t="shared" ref="I499:U499" si="285">SUM(I486:I498)</f>
        <v>0</v>
      </c>
      <c r="J499" s="51">
        <f t="shared" si="285"/>
        <v>0</v>
      </c>
      <c r="K499" s="51">
        <f t="shared" si="285"/>
        <v>0</v>
      </c>
      <c r="L499" s="51">
        <f t="shared" si="285"/>
        <v>0</v>
      </c>
      <c r="M499" s="51">
        <f t="shared" si="285"/>
        <v>0</v>
      </c>
      <c r="N499" s="51">
        <f t="shared" si="285"/>
        <v>0</v>
      </c>
      <c r="O499" s="51">
        <f t="shared" si="285"/>
        <v>0</v>
      </c>
      <c r="P499" s="51">
        <f t="shared" si="285"/>
        <v>0</v>
      </c>
      <c r="Q499" s="51">
        <f t="shared" si="285"/>
        <v>0</v>
      </c>
      <c r="R499" s="51">
        <f t="shared" si="285"/>
        <v>0</v>
      </c>
      <c r="S499" s="51">
        <f t="shared" si="285"/>
        <v>0</v>
      </c>
      <c r="T499" s="51">
        <f t="shared" si="285"/>
        <v>0</v>
      </c>
      <c r="U499" s="69">
        <f t="shared" si="285"/>
        <v>0</v>
      </c>
      <c r="V499" s="33"/>
    </row>
    <row r="500" spans="1:22" ht="14.4" customHeight="1" thickBot="1" x14ac:dyDescent="0.35">
      <c r="A500" s="100"/>
      <c r="B500" s="84"/>
      <c r="C500" s="41" t="s">
        <v>175</v>
      </c>
      <c r="D500" s="35" t="s">
        <v>176</v>
      </c>
      <c r="E500" s="72">
        <f>E485+E499</f>
        <v>0</v>
      </c>
      <c r="F500" s="52"/>
      <c r="G500" s="52"/>
      <c r="H500" s="53">
        <f>H485+H499-P499+R499</f>
        <v>0</v>
      </c>
      <c r="I500" s="53">
        <f>I485+I499-Q499+S499</f>
        <v>0</v>
      </c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36"/>
    </row>
  </sheetData>
  <mergeCells count="115">
    <mergeCell ref="A485:A500"/>
    <mergeCell ref="B485:B500"/>
    <mergeCell ref="C486:C498"/>
    <mergeCell ref="A453:A468"/>
    <mergeCell ref="B453:B468"/>
    <mergeCell ref="C454:C466"/>
    <mergeCell ref="A469:A484"/>
    <mergeCell ref="B469:B484"/>
    <mergeCell ref="C470:C482"/>
    <mergeCell ref="A421:A436"/>
    <mergeCell ref="B421:B436"/>
    <mergeCell ref="C422:C434"/>
    <mergeCell ref="A437:A452"/>
    <mergeCell ref="B437:B452"/>
    <mergeCell ref="C438:C450"/>
    <mergeCell ref="A389:A404"/>
    <mergeCell ref="B389:B404"/>
    <mergeCell ref="C390:C402"/>
    <mergeCell ref="A405:A420"/>
    <mergeCell ref="B405:B420"/>
    <mergeCell ref="C406:C418"/>
    <mergeCell ref="A357:A372"/>
    <mergeCell ref="B357:B372"/>
    <mergeCell ref="C358:C370"/>
    <mergeCell ref="A373:A388"/>
    <mergeCell ref="B373:B388"/>
    <mergeCell ref="C374:C386"/>
    <mergeCell ref="A325:A340"/>
    <mergeCell ref="B325:B340"/>
    <mergeCell ref="C326:C338"/>
    <mergeCell ref="A341:A356"/>
    <mergeCell ref="B341:B356"/>
    <mergeCell ref="C342:C354"/>
    <mergeCell ref="A293:A308"/>
    <mergeCell ref="B293:B308"/>
    <mergeCell ref="C294:C306"/>
    <mergeCell ref="A309:A324"/>
    <mergeCell ref="B309:B324"/>
    <mergeCell ref="C310:C322"/>
    <mergeCell ref="A261:A276"/>
    <mergeCell ref="B261:B276"/>
    <mergeCell ref="C262:C274"/>
    <mergeCell ref="A277:A292"/>
    <mergeCell ref="B277:B292"/>
    <mergeCell ref="C278:C290"/>
    <mergeCell ref="A245:A260"/>
    <mergeCell ref="B245:B260"/>
    <mergeCell ref="C246:C258"/>
    <mergeCell ref="C134:C146"/>
    <mergeCell ref="A197:A212"/>
    <mergeCell ref="B197:B212"/>
    <mergeCell ref="C198:C210"/>
    <mergeCell ref="A213:A228"/>
    <mergeCell ref="B213:B228"/>
    <mergeCell ref="C214:C226"/>
    <mergeCell ref="A181:A196"/>
    <mergeCell ref="B181:B196"/>
    <mergeCell ref="C182:C194"/>
    <mergeCell ref="A133:A148"/>
    <mergeCell ref="B133:B148"/>
    <mergeCell ref="A149:A164"/>
    <mergeCell ref="B149:B164"/>
    <mergeCell ref="C150:C162"/>
    <mergeCell ref="A165:A180"/>
    <mergeCell ref="B165:B180"/>
    <mergeCell ref="C166:C178"/>
    <mergeCell ref="A229:A244"/>
    <mergeCell ref="B229:B244"/>
    <mergeCell ref="C230:C242"/>
    <mergeCell ref="C118:C130"/>
    <mergeCell ref="C102:C114"/>
    <mergeCell ref="A2:A3"/>
    <mergeCell ref="C2:D2"/>
    <mergeCell ref="B2:B3"/>
    <mergeCell ref="A85:A100"/>
    <mergeCell ref="B85:B100"/>
    <mergeCell ref="A101:A116"/>
    <mergeCell ref="C86:C98"/>
    <mergeCell ref="B101:B116"/>
    <mergeCell ref="A53:A68"/>
    <mergeCell ref="B53:B68"/>
    <mergeCell ref="A69:A84"/>
    <mergeCell ref="B69:B84"/>
    <mergeCell ref="A117:A132"/>
    <mergeCell ref="B117:B132"/>
    <mergeCell ref="C70:C82"/>
    <mergeCell ref="A5:A20"/>
    <mergeCell ref="B5:B20"/>
    <mergeCell ref="A21:A36"/>
    <mergeCell ref="A37:A52"/>
    <mergeCell ref="C22:C34"/>
    <mergeCell ref="C54:C66"/>
    <mergeCell ref="B21:B36"/>
    <mergeCell ref="A1:S1"/>
    <mergeCell ref="B37:B52"/>
    <mergeCell ref="V2:V3"/>
    <mergeCell ref="C6:C18"/>
    <mergeCell ref="P2:P3"/>
    <mergeCell ref="Q2:Q3"/>
    <mergeCell ref="T2:T3"/>
    <mergeCell ref="G2:G3"/>
    <mergeCell ref="R2:R3"/>
    <mergeCell ref="S2:S3"/>
    <mergeCell ref="F2:F3"/>
    <mergeCell ref="N2:N3"/>
    <mergeCell ref="E2:E3"/>
    <mergeCell ref="M2:M3"/>
    <mergeCell ref="U2:U3"/>
    <mergeCell ref="O2:O3"/>
    <mergeCell ref="H2:H3"/>
    <mergeCell ref="I2:I3"/>
    <mergeCell ref="J2:J3"/>
    <mergeCell ref="K2:K3"/>
    <mergeCell ref="L2:L3"/>
    <mergeCell ref="C38:C50"/>
  </mergeCells>
  <phoneticPr fontId="2" type="noConversion"/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150" zoomScaleNormal="150" workbookViewId="0">
      <pane ySplit="3" topLeftCell="A19" activePane="bottomLeft" state="frozen"/>
      <selection pane="bottomLeft" activeCell="B1" sqref="B1"/>
    </sheetView>
  </sheetViews>
  <sheetFormatPr defaultRowHeight="14.4" x14ac:dyDescent="0.3"/>
  <cols>
    <col min="1" max="1" width="24.5546875" customWidth="1"/>
    <col min="2" max="2" width="16.109375" style="13" customWidth="1"/>
    <col min="3" max="3" width="16.88671875" style="13" customWidth="1"/>
    <col min="4" max="4" width="15.44140625" style="13" customWidth="1"/>
    <col min="5" max="6" width="17.33203125" style="13" customWidth="1"/>
    <col min="7" max="7" width="11.88671875" style="13" customWidth="1"/>
    <col min="8" max="8" width="13.88671875" customWidth="1"/>
    <col min="9" max="9" width="26" customWidth="1"/>
    <col min="10" max="10" width="9.109375" customWidth="1"/>
  </cols>
  <sheetData>
    <row r="1" spans="1:9" x14ac:dyDescent="0.3">
      <c r="A1" t="s">
        <v>135</v>
      </c>
    </row>
    <row r="2" spans="1:9" x14ac:dyDescent="0.3">
      <c r="A2" s="14"/>
      <c r="B2" s="15" t="s">
        <v>123</v>
      </c>
      <c r="C2" s="15"/>
      <c r="D2" s="15"/>
      <c r="E2" s="15"/>
      <c r="F2" s="15"/>
      <c r="G2" s="15" t="s">
        <v>124</v>
      </c>
      <c r="H2" s="14"/>
      <c r="I2" s="14" t="s">
        <v>129</v>
      </c>
    </row>
    <row r="3" spans="1:9" s="12" customFormat="1" ht="42" customHeight="1" x14ac:dyDescent="0.3">
      <c r="A3" s="16"/>
      <c r="B3" s="17" t="s">
        <v>133</v>
      </c>
      <c r="C3" s="17" t="s">
        <v>134</v>
      </c>
      <c r="D3" s="17" t="s">
        <v>125</v>
      </c>
      <c r="E3" s="17" t="s">
        <v>126</v>
      </c>
      <c r="F3" s="17" t="s">
        <v>179</v>
      </c>
      <c r="G3" s="17" t="s">
        <v>121</v>
      </c>
      <c r="H3" s="18" t="s">
        <v>122</v>
      </c>
      <c r="I3" s="16"/>
    </row>
    <row r="4" spans="1:9" s="12" customFormat="1" ht="17.25" customHeight="1" x14ac:dyDescent="0.3">
      <c r="A4" s="22" t="s">
        <v>138</v>
      </c>
      <c r="B4" s="19"/>
      <c r="C4" s="19"/>
      <c r="D4" s="19"/>
      <c r="E4" s="19"/>
      <c r="F4" s="19"/>
      <c r="G4" s="19">
        <v>203459.54</v>
      </c>
      <c r="H4" s="19">
        <v>1468617.7</v>
      </c>
      <c r="I4" s="16"/>
    </row>
    <row r="5" spans="1:9" x14ac:dyDescent="0.3">
      <c r="A5" s="23" t="s">
        <v>140</v>
      </c>
      <c r="B5" s="24">
        <v>207239.59</v>
      </c>
      <c r="C5" s="24">
        <v>1921593.5</v>
      </c>
      <c r="D5" s="24">
        <v>3779.88</v>
      </c>
      <c r="E5" s="24">
        <v>38820.42</v>
      </c>
      <c r="F5" s="24">
        <v>414157.2</v>
      </c>
      <c r="G5" s="24">
        <f>B5-D5</f>
        <v>203459.71</v>
      </c>
      <c r="H5" s="24">
        <f>C5-E5-F5</f>
        <v>1468615.8800000001</v>
      </c>
      <c r="I5" s="14" t="s">
        <v>132</v>
      </c>
    </row>
    <row r="6" spans="1:9" x14ac:dyDescent="0.3">
      <c r="A6" s="14" t="s">
        <v>127</v>
      </c>
      <c r="B6" s="15">
        <v>31072.31</v>
      </c>
      <c r="C6" s="15">
        <v>310879.84000000003</v>
      </c>
      <c r="D6" s="15">
        <v>448.77</v>
      </c>
      <c r="E6" s="15">
        <v>4609.0200000000004</v>
      </c>
      <c r="F6" s="15"/>
      <c r="G6" s="15">
        <f>B6-D6</f>
        <v>30623.54</v>
      </c>
      <c r="H6" s="15">
        <f>C6-E6-F6</f>
        <v>306270.82</v>
      </c>
      <c r="I6" s="14" t="s">
        <v>130</v>
      </c>
    </row>
    <row r="7" spans="1:9" x14ac:dyDescent="0.3">
      <c r="A7" s="14" t="s">
        <v>128</v>
      </c>
      <c r="B7" s="15">
        <v>176167.26</v>
      </c>
      <c r="C7" s="15">
        <v>1610713.66</v>
      </c>
      <c r="D7" s="15">
        <v>3331.11</v>
      </c>
      <c r="E7" s="15">
        <v>34211.4</v>
      </c>
      <c r="F7" s="15">
        <v>414157.2</v>
      </c>
      <c r="G7" s="15">
        <f>B7-D7</f>
        <v>172836.15000000002</v>
      </c>
      <c r="H7" s="15">
        <f>C7-E7-F7</f>
        <v>1162345.06</v>
      </c>
      <c r="I7" s="14" t="s">
        <v>130</v>
      </c>
    </row>
    <row r="8" spans="1:9" x14ac:dyDescent="0.3">
      <c r="A8" s="20" t="s">
        <v>131</v>
      </c>
      <c r="B8" s="21">
        <f t="shared" ref="B8:H8" si="0">SUM(B6:B7)</f>
        <v>207239.57</v>
      </c>
      <c r="C8" s="21">
        <f t="shared" si="0"/>
        <v>1921593.5</v>
      </c>
      <c r="D8" s="21">
        <f t="shared" si="0"/>
        <v>3779.88</v>
      </c>
      <c r="E8" s="21">
        <f t="shared" si="0"/>
        <v>38820.42</v>
      </c>
      <c r="F8" s="21">
        <f t="shared" si="0"/>
        <v>414157.2</v>
      </c>
      <c r="G8" s="21">
        <f t="shared" si="0"/>
        <v>203459.69000000003</v>
      </c>
      <c r="H8" s="21">
        <f t="shared" si="0"/>
        <v>1468615.8800000001</v>
      </c>
      <c r="I8" s="14"/>
    </row>
    <row r="9" spans="1:9" x14ac:dyDescent="0.3">
      <c r="A9" s="14" t="s">
        <v>136</v>
      </c>
      <c r="B9" s="15"/>
      <c r="C9" s="15"/>
      <c r="D9" s="15"/>
      <c r="E9" s="15"/>
      <c r="F9" s="15"/>
      <c r="G9" s="15">
        <f>G4-G8</f>
        <v>-0.15000000002328306</v>
      </c>
      <c r="H9" s="15">
        <f>H4-H8</f>
        <v>1.8199999998323619</v>
      </c>
      <c r="I9" s="14"/>
    </row>
    <row r="10" spans="1:9" ht="15" x14ac:dyDescent="0.25">
      <c r="A10" s="14"/>
      <c r="B10" s="15"/>
      <c r="C10" s="15"/>
      <c r="D10" s="15"/>
      <c r="E10" s="15"/>
      <c r="F10" s="15"/>
      <c r="G10" s="15"/>
      <c r="H10" s="15"/>
      <c r="I10" s="14"/>
    </row>
    <row r="11" spans="1:9" s="12" customFormat="1" ht="17.25" customHeight="1" x14ac:dyDescent="0.3">
      <c r="A11" s="22" t="s">
        <v>139</v>
      </c>
      <c r="B11" s="19"/>
      <c r="C11" s="19"/>
      <c r="D11" s="19"/>
      <c r="E11" s="19"/>
      <c r="F11" s="19"/>
      <c r="G11" s="19">
        <v>483553.09</v>
      </c>
      <c r="H11" s="19">
        <v>5734603.0599999996</v>
      </c>
      <c r="I11" s="16"/>
    </row>
    <row r="12" spans="1:9" x14ac:dyDescent="0.3">
      <c r="A12" s="23" t="s">
        <v>141</v>
      </c>
      <c r="B12" s="24">
        <v>485750.45</v>
      </c>
      <c r="C12" s="24">
        <v>5805767.5599999996</v>
      </c>
      <c r="D12" s="24">
        <v>2197.36</v>
      </c>
      <c r="E12" s="24">
        <v>71164.5</v>
      </c>
      <c r="F12" s="24"/>
      <c r="G12" s="24">
        <f>B12-D12</f>
        <v>483553.09</v>
      </c>
      <c r="H12" s="24">
        <f>C12-E12-F12</f>
        <v>5734603.0599999996</v>
      </c>
      <c r="I12" s="14" t="s">
        <v>132</v>
      </c>
    </row>
    <row r="13" spans="1:9" x14ac:dyDescent="0.3">
      <c r="A13" s="14" t="s">
        <v>137</v>
      </c>
      <c r="B13" s="15">
        <v>261764.87</v>
      </c>
      <c r="C13" s="15">
        <v>3927786.64</v>
      </c>
      <c r="D13" s="15">
        <v>1718.01</v>
      </c>
      <c r="E13" s="15">
        <v>55639.98</v>
      </c>
      <c r="F13" s="15"/>
      <c r="G13" s="15">
        <f>B13-D13</f>
        <v>260046.86</v>
      </c>
      <c r="H13" s="15">
        <f>C13-E13-F13</f>
        <v>3872146.66</v>
      </c>
      <c r="I13" s="14" t="s">
        <v>145</v>
      </c>
    </row>
    <row r="14" spans="1:9" x14ac:dyDescent="0.3">
      <c r="A14" s="14" t="s">
        <v>142</v>
      </c>
      <c r="B14" s="15">
        <v>12057.02</v>
      </c>
      <c r="C14" s="15">
        <v>237199.88</v>
      </c>
      <c r="D14" s="15">
        <v>118.52</v>
      </c>
      <c r="E14" s="15">
        <v>3838.38</v>
      </c>
      <c r="F14" s="15"/>
      <c r="G14" s="15">
        <f>B14-D14</f>
        <v>11938.5</v>
      </c>
      <c r="H14" s="15">
        <f>C14-E14-F14</f>
        <v>233361.5</v>
      </c>
      <c r="I14" s="14" t="s">
        <v>145</v>
      </c>
    </row>
    <row r="15" spans="1:9" x14ac:dyDescent="0.3">
      <c r="A15" s="14" t="s">
        <v>143</v>
      </c>
      <c r="B15" s="15">
        <v>17109.66</v>
      </c>
      <c r="C15" s="15">
        <v>300323.24</v>
      </c>
      <c r="D15" s="15">
        <v>163.19</v>
      </c>
      <c r="E15" s="15">
        <v>5285.04</v>
      </c>
      <c r="F15" s="15"/>
      <c r="G15" s="15">
        <f>B15-D15</f>
        <v>16946.47</v>
      </c>
      <c r="H15" s="15">
        <f>C15-E15-F15</f>
        <v>295038.2</v>
      </c>
      <c r="I15" s="14" t="s">
        <v>145</v>
      </c>
    </row>
    <row r="16" spans="1:9" x14ac:dyDescent="0.3">
      <c r="A16" s="14" t="s">
        <v>50</v>
      </c>
      <c r="B16" s="15">
        <v>194818.89</v>
      </c>
      <c r="C16" s="15">
        <v>1340457.8</v>
      </c>
      <c r="D16" s="15">
        <v>197.65</v>
      </c>
      <c r="E16" s="15">
        <v>6401.1</v>
      </c>
      <c r="F16" s="15"/>
      <c r="G16" s="15">
        <f>B16-D16</f>
        <v>194621.24000000002</v>
      </c>
      <c r="H16" s="15">
        <f>C16-E16-F16</f>
        <v>1334056.7</v>
      </c>
      <c r="I16" s="14" t="s">
        <v>145</v>
      </c>
    </row>
    <row r="17" spans="1:9" x14ac:dyDescent="0.3">
      <c r="A17" s="20" t="s">
        <v>144</v>
      </c>
      <c r="B17" s="21">
        <f t="shared" ref="B17:H17" si="1">SUM(B13:B16)</f>
        <v>485750.44</v>
      </c>
      <c r="C17" s="21">
        <f t="shared" si="1"/>
        <v>5805767.5599999996</v>
      </c>
      <c r="D17" s="21">
        <f t="shared" si="1"/>
        <v>2197.37</v>
      </c>
      <c r="E17" s="21">
        <f t="shared" si="1"/>
        <v>71164.5</v>
      </c>
      <c r="F17" s="21">
        <f t="shared" si="1"/>
        <v>0</v>
      </c>
      <c r="G17" s="21">
        <f t="shared" si="1"/>
        <v>483553.06999999995</v>
      </c>
      <c r="H17" s="21">
        <f t="shared" si="1"/>
        <v>5734603.0600000005</v>
      </c>
      <c r="I17" s="14"/>
    </row>
    <row r="18" spans="1:9" x14ac:dyDescent="0.3">
      <c r="A18" s="14" t="s">
        <v>136</v>
      </c>
      <c r="B18" s="15"/>
      <c r="C18" s="15"/>
      <c r="D18" s="15"/>
      <c r="E18" s="15"/>
      <c r="F18" s="15"/>
      <c r="G18" s="15">
        <f>G11-G17</f>
        <v>2.0000000076834112E-2</v>
      </c>
      <c r="H18" s="15">
        <f>H11-H17</f>
        <v>0</v>
      </c>
      <c r="I18" s="14"/>
    </row>
    <row r="19" spans="1:9" ht="15" x14ac:dyDescent="0.25">
      <c r="A19" s="14"/>
      <c r="B19" s="15"/>
      <c r="C19" s="15"/>
      <c r="D19" s="15"/>
      <c r="E19" s="15"/>
      <c r="F19" s="15"/>
      <c r="G19" s="15"/>
      <c r="H19" s="14"/>
      <c r="I19" s="14"/>
    </row>
    <row r="20" spans="1:9" s="12" customFormat="1" ht="17.25" customHeight="1" x14ac:dyDescent="0.3">
      <c r="A20" s="22" t="s">
        <v>146</v>
      </c>
      <c r="B20" s="19"/>
      <c r="C20" s="19"/>
      <c r="D20" s="19"/>
      <c r="E20" s="19"/>
      <c r="F20" s="19"/>
      <c r="G20" s="19">
        <v>373311.83</v>
      </c>
      <c r="H20" s="19">
        <v>2683069.7799999998</v>
      </c>
      <c r="I20" s="16"/>
    </row>
    <row r="21" spans="1:9" x14ac:dyDescent="0.3">
      <c r="A21" s="23" t="s">
        <v>147</v>
      </c>
      <c r="B21" s="24">
        <v>423024.47</v>
      </c>
      <c r="C21" s="24">
        <v>3350934.43</v>
      </c>
      <c r="D21" s="24">
        <v>9606.64</v>
      </c>
      <c r="E21" s="24">
        <v>95231.039999999994</v>
      </c>
      <c r="F21" s="24">
        <v>263796</v>
      </c>
      <c r="G21" s="24">
        <f t="shared" ref="G21:G27" si="2">B21-D21</f>
        <v>413417.82999999996</v>
      </c>
      <c r="H21" s="24">
        <f t="shared" ref="H21:H27" si="3">C21-E21-F21</f>
        <v>2991907.39</v>
      </c>
      <c r="I21" s="14" t="s">
        <v>132</v>
      </c>
    </row>
    <row r="22" spans="1:9" x14ac:dyDescent="0.3">
      <c r="A22" s="14" t="s">
        <v>148</v>
      </c>
      <c r="B22" s="15">
        <v>123292.68</v>
      </c>
      <c r="C22" s="15">
        <v>966093.32</v>
      </c>
      <c r="D22" s="15">
        <v>2474.69</v>
      </c>
      <c r="E22" s="15">
        <v>24531.66</v>
      </c>
      <c r="F22" s="15">
        <v>263796</v>
      </c>
      <c r="G22" s="15">
        <f t="shared" si="2"/>
        <v>120817.98999999999</v>
      </c>
      <c r="H22" s="15">
        <f t="shared" si="3"/>
        <v>677765.65999999992</v>
      </c>
      <c r="I22" s="25" t="s">
        <v>145</v>
      </c>
    </row>
    <row r="23" spans="1:9" x14ac:dyDescent="0.3">
      <c r="A23" s="14" t="s">
        <v>149</v>
      </c>
      <c r="B23" s="15">
        <v>109713.71</v>
      </c>
      <c r="C23" s="15">
        <v>884612.42</v>
      </c>
      <c r="D23" s="15">
        <v>2575.77</v>
      </c>
      <c r="E23" s="15">
        <v>25533.72</v>
      </c>
      <c r="F23" s="78">
        <v>13800</v>
      </c>
      <c r="G23" s="15">
        <f t="shared" si="2"/>
        <v>107137.94</v>
      </c>
      <c r="H23" s="15">
        <f t="shared" si="3"/>
        <v>845278.70000000007</v>
      </c>
      <c r="I23" s="25" t="s">
        <v>145</v>
      </c>
    </row>
    <row r="24" spans="1:9" x14ac:dyDescent="0.3">
      <c r="A24" s="14" t="s">
        <v>150</v>
      </c>
      <c r="B24" s="15">
        <v>136582.28</v>
      </c>
      <c r="C24" s="15">
        <v>1069378.83</v>
      </c>
      <c r="D24" s="15">
        <v>2696.18</v>
      </c>
      <c r="E24" s="15">
        <v>26727.3</v>
      </c>
      <c r="F24" s="15"/>
      <c r="G24" s="15">
        <f t="shared" si="2"/>
        <v>133886.1</v>
      </c>
      <c r="H24" s="15">
        <f t="shared" si="3"/>
        <v>1042651.53</v>
      </c>
      <c r="I24" s="25" t="s">
        <v>145</v>
      </c>
    </row>
    <row r="25" spans="1:9" x14ac:dyDescent="0.3">
      <c r="A25" s="14" t="s">
        <v>151</v>
      </c>
      <c r="B25" s="15">
        <v>25448.44</v>
      </c>
      <c r="C25" s="15">
        <v>203255.67999999999</v>
      </c>
      <c r="D25" s="15">
        <v>614.1</v>
      </c>
      <c r="E25" s="15">
        <v>6087.6</v>
      </c>
      <c r="F25" s="15"/>
      <c r="G25" s="15">
        <f t="shared" si="2"/>
        <v>24834.34</v>
      </c>
      <c r="H25" s="15">
        <f t="shared" si="3"/>
        <v>197168.08</v>
      </c>
      <c r="I25" s="25" t="s">
        <v>145</v>
      </c>
    </row>
    <row r="26" spans="1:9" x14ac:dyDescent="0.3">
      <c r="A26" s="14" t="s">
        <v>152</v>
      </c>
      <c r="B26" s="15">
        <v>24937.71</v>
      </c>
      <c r="C26" s="15">
        <v>203142.02</v>
      </c>
      <c r="D26" s="15">
        <v>662.75</v>
      </c>
      <c r="E26" s="15">
        <v>6569.82</v>
      </c>
      <c r="F26" s="15"/>
      <c r="G26" s="15">
        <f t="shared" si="2"/>
        <v>24274.959999999999</v>
      </c>
      <c r="H26" s="15">
        <f t="shared" si="3"/>
        <v>196572.19999999998</v>
      </c>
      <c r="I26" s="25" t="s">
        <v>145</v>
      </c>
    </row>
    <row r="27" spans="1:9" x14ac:dyDescent="0.3">
      <c r="A27" s="14" t="s">
        <v>50</v>
      </c>
      <c r="B27" s="15">
        <v>3050</v>
      </c>
      <c r="C27" s="15">
        <v>24452.09</v>
      </c>
      <c r="D27" s="15">
        <v>583.16999999999996</v>
      </c>
      <c r="E27" s="15">
        <v>5780.94</v>
      </c>
      <c r="F27" s="15"/>
      <c r="G27" s="15">
        <f t="shared" si="2"/>
        <v>2466.83</v>
      </c>
      <c r="H27" s="15">
        <f t="shared" si="3"/>
        <v>18671.150000000001</v>
      </c>
      <c r="I27" s="25" t="s">
        <v>145</v>
      </c>
    </row>
    <row r="28" spans="1:9" x14ac:dyDescent="0.3">
      <c r="A28" s="20" t="s">
        <v>153</v>
      </c>
      <c r="B28" s="21">
        <f t="shared" ref="B28:H28" si="4">SUM(B22:B27)</f>
        <v>423024.82000000007</v>
      </c>
      <c r="C28" s="21">
        <f t="shared" si="4"/>
        <v>3350934.3600000003</v>
      </c>
      <c r="D28" s="21">
        <f t="shared" si="4"/>
        <v>9606.66</v>
      </c>
      <c r="E28" s="21">
        <f t="shared" si="4"/>
        <v>95231.040000000008</v>
      </c>
      <c r="F28" s="21">
        <f t="shared" si="4"/>
        <v>277596</v>
      </c>
      <c r="G28" s="21">
        <f t="shared" si="4"/>
        <v>413418.16000000009</v>
      </c>
      <c r="H28" s="21">
        <f t="shared" si="4"/>
        <v>2978107.32</v>
      </c>
      <c r="I28" s="14"/>
    </row>
    <row r="29" spans="1:9" x14ac:dyDescent="0.3">
      <c r="A29" s="14" t="s">
        <v>136</v>
      </c>
      <c r="B29" s="15"/>
      <c r="C29" s="15"/>
      <c r="D29" s="15"/>
      <c r="E29" s="15"/>
      <c r="F29" s="15"/>
      <c r="G29" s="15">
        <f>G20-G28</f>
        <v>-40106.330000000075</v>
      </c>
      <c r="H29" s="15">
        <f>H20-H28</f>
        <v>-295037.54000000004</v>
      </c>
      <c r="I29" s="14"/>
    </row>
    <row r="30" spans="1:9" ht="15" x14ac:dyDescent="0.25">
      <c r="A30" s="14"/>
      <c r="B30" s="15"/>
      <c r="C30" s="15"/>
      <c r="D30" s="15"/>
      <c r="E30" s="15"/>
      <c r="F30" s="15"/>
      <c r="G30" s="15"/>
      <c r="H30" s="14"/>
      <c r="I30" s="14"/>
    </row>
    <row r="31" spans="1:9" s="12" customFormat="1" ht="17.25" customHeight="1" x14ac:dyDescent="0.3">
      <c r="A31" s="22" t="s">
        <v>154</v>
      </c>
      <c r="B31" s="19"/>
      <c r="C31" s="19"/>
      <c r="D31" s="19"/>
      <c r="E31" s="19"/>
      <c r="F31" s="19"/>
      <c r="G31" s="19">
        <v>132060.72</v>
      </c>
      <c r="H31" s="19">
        <v>572502.97</v>
      </c>
      <c r="I31" s="16" t="s">
        <v>178</v>
      </c>
    </row>
    <row r="32" spans="1:9" x14ac:dyDescent="0.3">
      <c r="A32" s="23" t="s">
        <v>155</v>
      </c>
      <c r="B32" s="24">
        <v>140094.04</v>
      </c>
      <c r="C32" s="24">
        <v>811200.18</v>
      </c>
      <c r="D32" s="24">
        <v>4114.16</v>
      </c>
      <c r="E32" s="24">
        <v>29313.39</v>
      </c>
      <c r="F32" s="24">
        <v>213194.6</v>
      </c>
      <c r="G32" s="24">
        <f t="shared" ref="G32:G38" si="5">B32-D32</f>
        <v>135979.88</v>
      </c>
      <c r="H32" s="24">
        <f t="shared" ref="H32:H38" si="6">C32-E32-F32</f>
        <v>568692.19000000006</v>
      </c>
      <c r="I32" s="14" t="s">
        <v>132</v>
      </c>
    </row>
    <row r="33" spans="1:9" x14ac:dyDescent="0.3">
      <c r="A33" s="14" t="s">
        <v>156</v>
      </c>
      <c r="B33" s="15">
        <v>15716.52</v>
      </c>
      <c r="C33" s="15">
        <v>91167.87</v>
      </c>
      <c r="D33" s="15">
        <v>433.64</v>
      </c>
      <c r="E33" s="15">
        <v>3089.69</v>
      </c>
      <c r="F33" s="15">
        <v>34920</v>
      </c>
      <c r="G33" s="15">
        <f t="shared" si="5"/>
        <v>15282.880000000001</v>
      </c>
      <c r="H33" s="15">
        <f t="shared" si="6"/>
        <v>53158.179999999993</v>
      </c>
      <c r="I33" s="47" t="s">
        <v>177</v>
      </c>
    </row>
    <row r="34" spans="1:9" x14ac:dyDescent="0.3">
      <c r="A34" s="14" t="s">
        <v>157</v>
      </c>
      <c r="B34" s="15">
        <v>7411.84</v>
      </c>
      <c r="C34" s="15">
        <v>44459.54</v>
      </c>
      <c r="D34" s="15">
        <v>176.88</v>
      </c>
      <c r="E34" s="15">
        <v>1260.27</v>
      </c>
      <c r="F34" s="15"/>
      <c r="G34" s="15">
        <f t="shared" si="5"/>
        <v>7234.96</v>
      </c>
      <c r="H34" s="15">
        <f t="shared" si="6"/>
        <v>43199.270000000004</v>
      </c>
      <c r="I34" s="47" t="s">
        <v>177</v>
      </c>
    </row>
    <row r="35" spans="1:9" x14ac:dyDescent="0.3">
      <c r="A35" s="14" t="s">
        <v>158</v>
      </c>
      <c r="B35" s="15">
        <v>24682.080000000002</v>
      </c>
      <c r="C35" s="15">
        <v>140627.14000000001</v>
      </c>
      <c r="D35" s="15">
        <v>636.96</v>
      </c>
      <c r="E35" s="15">
        <v>4538.34</v>
      </c>
      <c r="F35" s="15"/>
      <c r="G35" s="15">
        <f t="shared" si="5"/>
        <v>24045.120000000003</v>
      </c>
      <c r="H35" s="15">
        <f t="shared" si="6"/>
        <v>136088.80000000002</v>
      </c>
      <c r="I35" s="47" t="s">
        <v>177</v>
      </c>
    </row>
    <row r="36" spans="1:9" x14ac:dyDescent="0.3">
      <c r="A36" s="14" t="s">
        <v>159</v>
      </c>
      <c r="B36" s="15">
        <v>35082.519999999997</v>
      </c>
      <c r="C36" s="15">
        <v>200491.07</v>
      </c>
      <c r="D36" s="15">
        <v>739.04</v>
      </c>
      <c r="E36" s="15">
        <v>5265.66</v>
      </c>
      <c r="F36" s="15">
        <v>178274.6</v>
      </c>
      <c r="G36" s="15">
        <f t="shared" si="5"/>
        <v>34343.479999999996</v>
      </c>
      <c r="H36" s="15">
        <f t="shared" si="6"/>
        <v>16950.809999999998</v>
      </c>
      <c r="I36" s="47" t="s">
        <v>177</v>
      </c>
    </row>
    <row r="37" spans="1:9" x14ac:dyDescent="0.3">
      <c r="A37" s="14" t="s">
        <v>160</v>
      </c>
      <c r="B37" s="15">
        <v>51988</v>
      </c>
      <c r="C37" s="15">
        <v>302234.46000000002</v>
      </c>
      <c r="D37" s="15">
        <v>1691.24</v>
      </c>
      <c r="E37" s="15">
        <v>12050.09</v>
      </c>
      <c r="F37" s="15"/>
      <c r="G37" s="15">
        <f t="shared" si="5"/>
        <v>50296.76</v>
      </c>
      <c r="H37" s="15">
        <f t="shared" si="6"/>
        <v>290184.37</v>
      </c>
      <c r="I37" s="47" t="s">
        <v>177</v>
      </c>
    </row>
    <row r="38" spans="1:9" x14ac:dyDescent="0.3">
      <c r="A38" s="14" t="s">
        <v>50</v>
      </c>
      <c r="B38" s="15">
        <v>5196.72</v>
      </c>
      <c r="C38" s="15">
        <v>32128.09</v>
      </c>
      <c r="D38" s="15">
        <v>436.4</v>
      </c>
      <c r="E38" s="15">
        <v>3109.35</v>
      </c>
      <c r="F38" s="15"/>
      <c r="G38" s="15">
        <f t="shared" si="5"/>
        <v>4760.3200000000006</v>
      </c>
      <c r="H38" s="15">
        <f t="shared" si="6"/>
        <v>29018.74</v>
      </c>
      <c r="I38" s="47" t="s">
        <v>177</v>
      </c>
    </row>
    <row r="39" spans="1:9" x14ac:dyDescent="0.3">
      <c r="A39" s="20" t="s">
        <v>161</v>
      </c>
      <c r="B39" s="21">
        <f>SUM(B33:B38)</f>
        <v>140077.68</v>
      </c>
      <c r="C39" s="21">
        <f t="shared" ref="C39" si="7">SUM(C33:C38)</f>
        <v>811108.17</v>
      </c>
      <c r="D39" s="21">
        <f t="shared" ref="D39" si="8">SUM(D33:D38)</f>
        <v>4114.16</v>
      </c>
      <c r="E39" s="21">
        <f t="shared" ref="E39" si="9">SUM(E33:E38)</f>
        <v>29313.399999999998</v>
      </c>
      <c r="F39" s="21">
        <f t="shared" ref="F39" si="10">SUM(F33:F38)</f>
        <v>213194.6</v>
      </c>
      <c r="G39" s="21">
        <f t="shared" ref="G39" si="11">SUM(G33:G38)</f>
        <v>135963.52000000002</v>
      </c>
      <c r="H39" s="21">
        <f t="shared" ref="H39" si="12">SUM(H33:H38)</f>
        <v>568600.16999999993</v>
      </c>
      <c r="I39" s="14"/>
    </row>
    <row r="40" spans="1:9" x14ac:dyDescent="0.3">
      <c r="A40" s="14" t="s">
        <v>136</v>
      </c>
      <c r="B40" s="15"/>
      <c r="C40" s="15"/>
      <c r="D40" s="15"/>
      <c r="E40" s="15"/>
      <c r="F40" s="15"/>
      <c r="G40" s="15">
        <f>G31-G39</f>
        <v>-3902.8000000000175</v>
      </c>
      <c r="H40" s="15">
        <f>H31-H39</f>
        <v>3902.8000000000466</v>
      </c>
      <c r="I40" s="14"/>
    </row>
    <row r="41" spans="1:9" x14ac:dyDescent="0.3">
      <c r="A41" s="77" t="s">
        <v>180</v>
      </c>
    </row>
    <row r="42" spans="1:9" s="12" customFormat="1" ht="17.25" customHeight="1" x14ac:dyDescent="0.3">
      <c r="A42" s="22" t="s">
        <v>154</v>
      </c>
      <c r="B42" s="19"/>
      <c r="C42" s="19"/>
      <c r="D42" s="19"/>
      <c r="E42" s="19"/>
      <c r="F42" s="19"/>
      <c r="G42" s="19">
        <v>132060.72</v>
      </c>
      <c r="H42" s="19">
        <v>572502.97</v>
      </c>
      <c r="I42" s="16" t="s">
        <v>178</v>
      </c>
    </row>
    <row r="43" spans="1:9" x14ac:dyDescent="0.3">
      <c r="A43" s="23" t="s">
        <v>155</v>
      </c>
      <c r="B43" s="24">
        <v>134839.48000000001</v>
      </c>
      <c r="C43" s="24">
        <v>779065.2</v>
      </c>
      <c r="D43" s="24"/>
      <c r="E43" s="24"/>
      <c r="F43" s="24">
        <v>213194.6</v>
      </c>
      <c r="G43" s="24">
        <f t="shared" ref="G43:G49" si="13">B43-D43</f>
        <v>134839.48000000001</v>
      </c>
      <c r="H43" s="24">
        <f t="shared" ref="H43:H49" si="14">C43-E43-F43</f>
        <v>565870.6</v>
      </c>
      <c r="I43" s="14" t="s">
        <v>132</v>
      </c>
    </row>
    <row r="44" spans="1:9" x14ac:dyDescent="0.3">
      <c r="A44" s="14" t="s">
        <v>156</v>
      </c>
      <c r="B44" s="15">
        <v>15725.52</v>
      </c>
      <c r="C44" s="15">
        <v>91218.45</v>
      </c>
      <c r="D44" s="15">
        <v>433.64</v>
      </c>
      <c r="E44" s="15">
        <v>3089.69</v>
      </c>
      <c r="F44" s="15">
        <v>34920</v>
      </c>
      <c r="G44" s="15">
        <f t="shared" si="13"/>
        <v>15291.880000000001</v>
      </c>
      <c r="H44" s="15">
        <f t="shared" si="14"/>
        <v>53208.759999999995</v>
      </c>
      <c r="I44" s="47" t="s">
        <v>177</v>
      </c>
    </row>
    <row r="45" spans="1:9" x14ac:dyDescent="0.3">
      <c r="A45" s="14" t="s">
        <v>157</v>
      </c>
      <c r="B45" s="15">
        <v>7366.4</v>
      </c>
      <c r="C45" s="15">
        <v>44500.88</v>
      </c>
      <c r="D45" s="15">
        <v>176.88</v>
      </c>
      <c r="E45" s="15">
        <v>1260.27</v>
      </c>
      <c r="F45" s="15"/>
      <c r="G45" s="15">
        <f t="shared" si="13"/>
        <v>7189.5199999999995</v>
      </c>
      <c r="H45" s="15">
        <f t="shared" si="14"/>
        <v>43240.61</v>
      </c>
      <c r="I45" s="47" t="s">
        <v>177</v>
      </c>
    </row>
    <row r="46" spans="1:9" x14ac:dyDescent="0.3">
      <c r="A46" s="14" t="s">
        <v>158</v>
      </c>
      <c r="B46" s="15">
        <v>24681.119999999999</v>
      </c>
      <c r="C46" s="15">
        <v>140620.4</v>
      </c>
      <c r="D46" s="15">
        <v>636.96</v>
      </c>
      <c r="E46" s="15">
        <v>4538.34</v>
      </c>
      <c r="F46" s="15"/>
      <c r="G46" s="15">
        <f t="shared" si="13"/>
        <v>24044.16</v>
      </c>
      <c r="H46" s="15">
        <f t="shared" si="14"/>
        <v>136082.06</v>
      </c>
      <c r="I46" s="47" t="s">
        <v>177</v>
      </c>
    </row>
    <row r="47" spans="1:9" x14ac:dyDescent="0.3">
      <c r="A47" s="14" t="s">
        <v>159</v>
      </c>
      <c r="B47" s="15">
        <v>35078.44</v>
      </c>
      <c r="C47" s="15">
        <v>200491.02</v>
      </c>
      <c r="D47" s="15">
        <v>739.04</v>
      </c>
      <c r="E47" s="15">
        <v>5265.66</v>
      </c>
      <c r="F47" s="15">
        <v>178274.6</v>
      </c>
      <c r="G47" s="15">
        <f t="shared" si="13"/>
        <v>34339.4</v>
      </c>
      <c r="H47" s="15">
        <f t="shared" si="14"/>
        <v>16950.75999999998</v>
      </c>
      <c r="I47" s="47" t="s">
        <v>177</v>
      </c>
    </row>
    <row r="48" spans="1:9" x14ac:dyDescent="0.3">
      <c r="A48" s="14" t="s">
        <v>160</v>
      </c>
      <c r="B48" s="15">
        <v>51988</v>
      </c>
      <c r="C48" s="15">
        <v>302234.53000000003</v>
      </c>
      <c r="D48" s="15">
        <v>1691.24</v>
      </c>
      <c r="E48" s="15">
        <v>12050.09</v>
      </c>
      <c r="F48" s="15"/>
      <c r="G48" s="15">
        <f t="shared" si="13"/>
        <v>50296.76</v>
      </c>
      <c r="H48" s="15">
        <f t="shared" si="14"/>
        <v>290184.44</v>
      </c>
      <c r="I48" s="47" t="s">
        <v>177</v>
      </c>
    </row>
    <row r="49" spans="1:9" x14ac:dyDescent="0.3">
      <c r="A49" s="14" t="s">
        <v>50</v>
      </c>
      <c r="B49" s="15">
        <v>5196.72</v>
      </c>
      <c r="C49" s="15">
        <v>32128.09</v>
      </c>
      <c r="D49" s="15">
        <v>436.4</v>
      </c>
      <c r="E49" s="15">
        <v>3109.35</v>
      </c>
      <c r="F49" s="15"/>
      <c r="G49" s="15">
        <f t="shared" si="13"/>
        <v>4760.3200000000006</v>
      </c>
      <c r="H49" s="15">
        <f t="shared" si="14"/>
        <v>29018.74</v>
      </c>
      <c r="I49" s="47" t="s">
        <v>177</v>
      </c>
    </row>
    <row r="50" spans="1:9" x14ac:dyDescent="0.3">
      <c r="A50" s="20" t="s">
        <v>161</v>
      </c>
      <c r="B50" s="21">
        <f>SUM(B44:B49)</f>
        <v>140036.19999999998</v>
      </c>
      <c r="C50" s="21">
        <f t="shared" ref="C50:H50" si="15">SUM(C44:C49)</f>
        <v>811193.37</v>
      </c>
      <c r="D50" s="21">
        <f t="shared" si="15"/>
        <v>4114.16</v>
      </c>
      <c r="E50" s="21">
        <f t="shared" si="15"/>
        <v>29313.399999999998</v>
      </c>
      <c r="F50" s="21">
        <f t="shared" si="15"/>
        <v>213194.6</v>
      </c>
      <c r="G50" s="21">
        <f t="shared" si="15"/>
        <v>135922.04</v>
      </c>
      <c r="H50" s="21">
        <f t="shared" si="15"/>
        <v>568685.37</v>
      </c>
      <c r="I50" s="14"/>
    </row>
    <row r="51" spans="1:9" x14ac:dyDescent="0.3">
      <c r="A51" s="14" t="s">
        <v>136</v>
      </c>
      <c r="B51" s="15"/>
      <c r="C51" s="15"/>
      <c r="D51" s="15"/>
      <c r="E51" s="15"/>
      <c r="F51" s="15"/>
      <c r="G51" s="15">
        <f>G42-G50</f>
        <v>-3861.320000000007</v>
      </c>
      <c r="H51" s="15">
        <f>H42-H50</f>
        <v>3817.5999999999767</v>
      </c>
      <c r="I51" s="14"/>
    </row>
    <row r="52" spans="1:9" x14ac:dyDescent="0.3">
      <c r="A52" s="14"/>
      <c r="B52" s="15"/>
      <c r="C52" s="15"/>
      <c r="D52" s="15"/>
      <c r="E52" s="15"/>
      <c r="F52" s="15"/>
      <c r="G52" s="15"/>
      <c r="H52" s="15"/>
      <c r="I52" s="14"/>
    </row>
    <row r="53" spans="1:9" s="12" customFormat="1" ht="17.25" customHeight="1" x14ac:dyDescent="0.3">
      <c r="A53" s="22" t="s">
        <v>162</v>
      </c>
      <c r="B53" s="19"/>
      <c r="C53" s="19"/>
      <c r="D53" s="19"/>
      <c r="E53" s="19"/>
      <c r="F53" s="19"/>
      <c r="G53" s="19">
        <v>424472.57</v>
      </c>
      <c r="H53" s="19">
        <v>7546480.8099999996</v>
      </c>
      <c r="I53" s="16" t="s">
        <v>173</v>
      </c>
    </row>
    <row r="54" spans="1:9" x14ac:dyDescent="0.3">
      <c r="A54" s="23" t="s">
        <v>163</v>
      </c>
      <c r="B54" s="24">
        <v>437375.06</v>
      </c>
      <c r="C54" s="24">
        <v>7826116.5899999999</v>
      </c>
      <c r="D54" s="24">
        <v>12902.49</v>
      </c>
      <c r="E54" s="24">
        <v>279635.78000000003</v>
      </c>
      <c r="F54" s="24"/>
      <c r="G54" s="24">
        <f t="shared" ref="G54:G61" si="16">B54-D54</f>
        <v>424472.57</v>
      </c>
      <c r="H54" s="24">
        <f t="shared" ref="H54" si="17">C54-E54-F54</f>
        <v>7546480.8099999996</v>
      </c>
      <c r="I54" s="14" t="s">
        <v>172</v>
      </c>
    </row>
    <row r="55" spans="1:9" x14ac:dyDescent="0.3">
      <c r="A55" s="14" t="s">
        <v>164</v>
      </c>
      <c r="B55" s="15"/>
      <c r="C55" s="15"/>
      <c r="D55" s="15"/>
      <c r="E55" s="15"/>
      <c r="F55" s="15"/>
      <c r="G55" s="15">
        <v>364804.36</v>
      </c>
      <c r="H55" s="15">
        <v>6469244.4299999997</v>
      </c>
      <c r="I55" s="47" t="s">
        <v>171</v>
      </c>
    </row>
    <row r="56" spans="1:9" x14ac:dyDescent="0.3">
      <c r="A56" s="14" t="s">
        <v>165</v>
      </c>
      <c r="B56" s="15"/>
      <c r="C56" s="15"/>
      <c r="D56" s="15"/>
      <c r="E56" s="15"/>
      <c r="F56" s="15"/>
      <c r="G56" s="15">
        <v>5647.58</v>
      </c>
      <c r="H56" s="15">
        <v>108856.56</v>
      </c>
      <c r="I56" s="47" t="s">
        <v>171</v>
      </c>
    </row>
    <row r="57" spans="1:9" x14ac:dyDescent="0.3">
      <c r="A57" s="14" t="s">
        <v>166</v>
      </c>
      <c r="B57" s="15"/>
      <c r="C57" s="15"/>
      <c r="D57" s="15"/>
      <c r="E57" s="15"/>
      <c r="F57" s="15"/>
      <c r="G57" s="15">
        <v>18470.939999999999</v>
      </c>
      <c r="H57" s="15">
        <v>332931.24</v>
      </c>
      <c r="I57" s="47" t="s">
        <v>171</v>
      </c>
    </row>
    <row r="58" spans="1:9" x14ac:dyDescent="0.3">
      <c r="A58" s="14" t="s">
        <v>167</v>
      </c>
      <c r="B58" s="15"/>
      <c r="C58" s="15"/>
      <c r="D58" s="15"/>
      <c r="E58" s="15"/>
      <c r="F58" s="15"/>
      <c r="G58" s="15">
        <v>23005.19</v>
      </c>
      <c r="H58" s="15">
        <v>411790.57</v>
      </c>
      <c r="I58" s="47" t="s">
        <v>171</v>
      </c>
    </row>
    <row r="59" spans="1:9" x14ac:dyDescent="0.3">
      <c r="A59" s="14" t="s">
        <v>168</v>
      </c>
      <c r="B59" s="15"/>
      <c r="C59" s="15"/>
      <c r="D59" s="15"/>
      <c r="E59" s="15"/>
      <c r="F59" s="15"/>
      <c r="G59" s="15">
        <v>6619.39</v>
      </c>
      <c r="H59" s="15">
        <v>118671.55</v>
      </c>
      <c r="I59" s="47" t="s">
        <v>171</v>
      </c>
    </row>
    <row r="60" spans="1:9" x14ac:dyDescent="0.3">
      <c r="A60" s="14" t="s">
        <v>169</v>
      </c>
      <c r="B60" s="15"/>
      <c r="C60" s="15"/>
      <c r="D60" s="15"/>
      <c r="E60" s="15"/>
      <c r="F60" s="15"/>
      <c r="G60" s="15">
        <v>5925.11</v>
      </c>
      <c r="H60" s="15">
        <v>104986.46</v>
      </c>
      <c r="I60" s="47" t="s">
        <v>171</v>
      </c>
    </row>
    <row r="61" spans="1:9" x14ac:dyDescent="0.3">
      <c r="A61" s="14" t="s">
        <v>50</v>
      </c>
      <c r="B61" s="15"/>
      <c r="C61" s="15"/>
      <c r="D61" s="15"/>
      <c r="E61" s="15"/>
      <c r="F61" s="15"/>
      <c r="G61" s="15">
        <f t="shared" si="16"/>
        <v>0</v>
      </c>
      <c r="H61" s="15">
        <v>0</v>
      </c>
      <c r="I61" s="47" t="s">
        <v>171</v>
      </c>
    </row>
    <row r="62" spans="1:9" x14ac:dyDescent="0.3">
      <c r="A62" s="20" t="s">
        <v>170</v>
      </c>
      <c r="B62" s="21">
        <f t="shared" ref="B62" si="18">SUM(B55:B61)</f>
        <v>0</v>
      </c>
      <c r="C62" s="21">
        <f t="shared" ref="C62" si="19">SUM(C55:C61)</f>
        <v>0</v>
      </c>
      <c r="D62" s="21">
        <f t="shared" ref="D62" si="20">SUM(D55:D61)</f>
        <v>0</v>
      </c>
      <c r="E62" s="21">
        <f t="shared" ref="E62" si="21">SUM(E55:E61)</f>
        <v>0</v>
      </c>
      <c r="F62" s="21">
        <f t="shared" ref="F62" si="22">SUM(F55:F61)</f>
        <v>0</v>
      </c>
      <c r="G62" s="21">
        <f t="shared" ref="G62" si="23">SUM(G55:G61)</f>
        <v>424472.57</v>
      </c>
      <c r="H62" s="21">
        <f t="shared" ref="H62" si="24">SUM(H55:H61)</f>
        <v>7546480.8099999996</v>
      </c>
      <c r="I62" s="14"/>
    </row>
    <row r="63" spans="1:9" x14ac:dyDescent="0.3">
      <c r="A63" s="14" t="s">
        <v>136</v>
      </c>
      <c r="B63" s="15"/>
      <c r="C63" s="15"/>
      <c r="D63" s="15"/>
      <c r="E63" s="15"/>
      <c r="F63" s="15"/>
      <c r="G63" s="15">
        <f>G53-G62</f>
        <v>0</v>
      </c>
      <c r="H63" s="15">
        <f>H53-H62</f>
        <v>0</v>
      </c>
      <c r="I63" s="1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Контролна</vt:lpstr>
      <vt:lpstr>Лист3</vt:lpstr>
      <vt:lpstr>Лист1!Печат_заглавия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Haygurova</cp:lastModifiedBy>
  <cp:lastPrinted>2021-04-21T08:25:01Z</cp:lastPrinted>
  <dcterms:created xsi:type="dcterms:W3CDTF">2021-04-06T06:57:50Z</dcterms:created>
  <dcterms:modified xsi:type="dcterms:W3CDTF">2022-02-16T08:01:01Z</dcterms:modified>
</cp:coreProperties>
</file>